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jwiggs\Dropbox (TB Alliance)\Communications\Materials\Digital\Website\Access Page\SLASH-TB\"/>
    </mc:Choice>
  </mc:AlternateContent>
  <xr:revisionPtr revIDLastSave="0" documentId="8_{FA3D46E8-0D92-4ADB-891D-0D512560D501}" xr6:coauthVersionLast="47" xr6:coauthVersionMax="47" xr10:uidLastSave="{00000000-0000-0000-0000-000000000000}"/>
  <bookViews>
    <workbookView xWindow="-98" yWindow="-98" windowWidth="21795" windowHeight="12975" tabRatio="887" activeTab="3" xr2:uid="{00000000-000D-0000-FFFF-FFFF00000000}"/>
  </bookViews>
  <sheets>
    <sheet name="Guidance for Inputs" sheetId="10" r:id="rId1"/>
    <sheet name="TB Data" sheetId="6" r:id="rId2"/>
    <sheet name="Type" sheetId="11" state="hidden" r:id="rId3"/>
    <sheet name="cost per patient"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5" i="1" l="1"/>
  <c r="B104" i="1"/>
  <c r="N93" i="1"/>
  <c r="M93" i="1"/>
  <c r="K93" i="1"/>
  <c r="J93" i="1"/>
  <c r="H93" i="1"/>
  <c r="G93" i="1"/>
  <c r="E93" i="1"/>
  <c r="D93" i="1"/>
  <c r="O99" i="1" l="1"/>
  <c r="L99" i="1"/>
  <c r="I99" i="1"/>
  <c r="F99" i="1"/>
  <c r="O98" i="1"/>
  <c r="O100" i="1" s="1"/>
  <c r="L98" i="1"/>
  <c r="I98" i="1"/>
  <c r="F98" i="1"/>
  <c r="I100" i="1" l="1"/>
  <c r="F100" i="1"/>
  <c r="L100" i="1"/>
  <c r="B93" i="1" l="1"/>
  <c r="N103" i="1"/>
  <c r="K103" i="1"/>
  <c r="H103" i="1"/>
  <c r="E103" i="1"/>
  <c r="M103" i="1" l="1"/>
  <c r="O93" i="1" s="1"/>
  <c r="O95" i="1" s="1"/>
  <c r="J103" i="1"/>
  <c r="L93" i="1" s="1"/>
  <c r="L95" i="1" s="1"/>
  <c r="G103" i="1"/>
  <c r="I93" i="1" s="1"/>
  <c r="I95" i="1" s="1"/>
  <c r="D103" i="1"/>
  <c r="B103" i="1"/>
  <c r="G36" i="6"/>
  <c r="G35" i="6"/>
  <c r="J28" i="6"/>
  <c r="H28" i="6"/>
  <c r="F28" i="6"/>
  <c r="D28" i="6"/>
  <c r="C28" i="6"/>
  <c r="J27" i="6"/>
  <c r="H27" i="6"/>
  <c r="F27" i="6"/>
  <c r="D27" i="6"/>
  <c r="C27" i="6"/>
  <c r="J26" i="6"/>
  <c r="H26" i="6"/>
  <c r="F26" i="6"/>
  <c r="D26" i="6"/>
  <c r="C26" i="6"/>
  <c r="J25" i="6"/>
  <c r="H25" i="6"/>
  <c r="F25" i="6"/>
  <c r="D25" i="6"/>
  <c r="C25" i="6"/>
  <c r="Q21" i="6"/>
  <c r="O21" i="6"/>
  <c r="M21" i="6"/>
  <c r="K21" i="6"/>
  <c r="I21" i="6"/>
  <c r="G21" i="6"/>
  <c r="E21" i="6"/>
  <c r="Q20" i="6"/>
  <c r="O20" i="6"/>
  <c r="M20" i="6"/>
  <c r="K20" i="6"/>
  <c r="I20" i="6"/>
  <c r="G20" i="6"/>
  <c r="E20" i="6"/>
  <c r="Q19" i="6"/>
  <c r="O19" i="6"/>
  <c r="M19" i="6"/>
  <c r="K19" i="6"/>
  <c r="I19" i="6"/>
  <c r="G19" i="6"/>
  <c r="E19" i="6"/>
  <c r="O18" i="6"/>
  <c r="M18" i="6"/>
  <c r="K18" i="6"/>
  <c r="I18" i="6"/>
  <c r="G18" i="6"/>
  <c r="E18" i="6"/>
  <c r="Q17" i="6"/>
  <c r="O17" i="6"/>
  <c r="M17" i="6"/>
  <c r="K17" i="6"/>
  <c r="I17" i="6"/>
  <c r="G17" i="6"/>
  <c r="E17" i="6"/>
  <c r="Q16" i="6"/>
  <c r="O16" i="6"/>
  <c r="M16" i="6"/>
  <c r="K16" i="6"/>
  <c r="I16" i="6"/>
  <c r="G16" i="6"/>
  <c r="E16" i="6"/>
  <c r="Q15" i="6"/>
  <c r="O15" i="6"/>
  <c r="M15" i="6"/>
  <c r="K15" i="6"/>
  <c r="I15" i="6"/>
  <c r="G15" i="6"/>
  <c r="E15" i="6"/>
  <c r="K28" i="6" l="1"/>
  <c r="K27" i="6"/>
  <c r="I28" i="6"/>
  <c r="G28" i="6"/>
  <c r="G25" i="6"/>
  <c r="D37" i="6" s="1"/>
  <c r="I25" i="6"/>
  <c r="E37" i="6" s="1"/>
  <c r="E28" i="6"/>
  <c r="F93" i="1"/>
  <c r="F95" i="1" s="1"/>
  <c r="F103" i="1"/>
  <c r="K25" i="6"/>
  <c r="F37" i="6" s="1"/>
  <c r="E25" i="6"/>
  <c r="C37" i="6" s="1"/>
  <c r="G37" i="6" s="1"/>
  <c r="G27" i="6"/>
  <c r="E26" i="6"/>
  <c r="C38" i="6" s="1"/>
  <c r="G38" i="6" s="1"/>
  <c r="E27" i="6"/>
  <c r="I27" i="6"/>
  <c r="G26" i="6"/>
  <c r="D38" i="6" s="1"/>
  <c r="I26" i="6"/>
  <c r="E38" i="6" s="1"/>
  <c r="K26" i="6"/>
  <c r="F38" i="6" s="1"/>
  <c r="F10" i="1"/>
  <c r="F14" i="1"/>
  <c r="B2" i="1"/>
  <c r="M105" i="1" l="1"/>
  <c r="M104" i="1"/>
  <c r="J105" i="1"/>
  <c r="J104" i="1"/>
  <c r="G105" i="1"/>
  <c r="G104" i="1"/>
  <c r="D105" i="1"/>
  <c r="D104" i="1"/>
  <c r="O60" i="1" l="1"/>
  <c r="L60" i="1"/>
  <c r="I60" i="1"/>
  <c r="F60" i="1"/>
  <c r="O59" i="1"/>
  <c r="L59" i="1"/>
  <c r="I59" i="1"/>
  <c r="F59" i="1"/>
  <c r="O57" i="1"/>
  <c r="L57" i="1"/>
  <c r="I57" i="1"/>
  <c r="F57" i="1"/>
  <c r="O56" i="1"/>
  <c r="L56" i="1"/>
  <c r="I56" i="1"/>
  <c r="F56" i="1"/>
  <c r="O54" i="1"/>
  <c r="L54" i="1"/>
  <c r="I54" i="1"/>
  <c r="F54" i="1"/>
  <c r="O53" i="1"/>
  <c r="L53" i="1"/>
  <c r="I53" i="1"/>
  <c r="F53" i="1"/>
  <c r="O52" i="1"/>
  <c r="L52" i="1"/>
  <c r="I52" i="1"/>
  <c r="F52" i="1"/>
  <c r="O51" i="1"/>
  <c r="L51" i="1"/>
  <c r="I51" i="1"/>
  <c r="F51" i="1"/>
  <c r="O49" i="1"/>
  <c r="L49" i="1"/>
  <c r="I49" i="1"/>
  <c r="F49" i="1"/>
  <c r="O48" i="1"/>
  <c r="L48" i="1"/>
  <c r="I48" i="1"/>
  <c r="F48" i="1"/>
  <c r="O47" i="1"/>
  <c r="L47" i="1"/>
  <c r="I47" i="1"/>
  <c r="F47" i="1"/>
  <c r="O46" i="1"/>
  <c r="L46" i="1"/>
  <c r="I46" i="1"/>
  <c r="F46" i="1"/>
  <c r="O44" i="1"/>
  <c r="L44" i="1"/>
  <c r="I44" i="1"/>
  <c r="F44" i="1"/>
  <c r="O43" i="1"/>
  <c r="L43" i="1"/>
  <c r="I43" i="1"/>
  <c r="F43" i="1"/>
  <c r="O42" i="1"/>
  <c r="L42" i="1"/>
  <c r="I42" i="1"/>
  <c r="F42" i="1"/>
  <c r="O41" i="1"/>
  <c r="L41" i="1"/>
  <c r="I41" i="1"/>
  <c r="F41" i="1"/>
  <c r="O40" i="1"/>
  <c r="L40" i="1"/>
  <c r="I40" i="1"/>
  <c r="F40" i="1"/>
  <c r="O38" i="1"/>
  <c r="L38" i="1"/>
  <c r="I38" i="1"/>
  <c r="F38" i="1"/>
  <c r="O37" i="1"/>
  <c r="L37" i="1"/>
  <c r="I37" i="1"/>
  <c r="F37" i="1"/>
  <c r="O35" i="1"/>
  <c r="L35" i="1"/>
  <c r="I35" i="1"/>
  <c r="F35" i="1"/>
  <c r="O34" i="1"/>
  <c r="L34" i="1"/>
  <c r="I34" i="1"/>
  <c r="F34" i="1"/>
  <c r="O33" i="1"/>
  <c r="L33" i="1"/>
  <c r="I33" i="1"/>
  <c r="F33" i="1"/>
  <c r="O32" i="1"/>
  <c r="L32" i="1"/>
  <c r="I32" i="1"/>
  <c r="F32" i="1"/>
  <c r="O29" i="1"/>
  <c r="L29" i="1"/>
  <c r="I29" i="1"/>
  <c r="F29" i="1"/>
  <c r="O31" i="1"/>
  <c r="L31" i="1"/>
  <c r="I31" i="1"/>
  <c r="F31" i="1"/>
  <c r="O30" i="1"/>
  <c r="L30" i="1"/>
  <c r="I30" i="1"/>
  <c r="F30" i="1"/>
  <c r="I61" i="1" l="1"/>
  <c r="I62" i="1" s="1"/>
  <c r="F61" i="1"/>
  <c r="F62" i="1" s="1"/>
  <c r="O61" i="1"/>
  <c r="O62" i="1" s="1"/>
  <c r="L61" i="1"/>
  <c r="L62" i="1" s="1"/>
  <c r="F104" i="1" l="1"/>
  <c r="I105" i="1" l="1"/>
  <c r="F105" i="1"/>
  <c r="L105" i="1" l="1"/>
  <c r="O104" i="1" l="1"/>
  <c r="L104" i="1"/>
  <c r="O87" i="1" l="1"/>
  <c r="O88" i="1"/>
  <c r="O89" i="1"/>
  <c r="L87" i="1"/>
  <c r="L88" i="1"/>
  <c r="L89" i="1"/>
  <c r="I87" i="1"/>
  <c r="I88" i="1"/>
  <c r="I89" i="1"/>
  <c r="F87" i="1"/>
  <c r="F88" i="1"/>
  <c r="F89" i="1"/>
  <c r="O113" i="1" l="1"/>
  <c r="O112" i="1"/>
  <c r="O111" i="1"/>
  <c r="O110" i="1"/>
  <c r="O109" i="1"/>
  <c r="O108" i="1"/>
  <c r="O107" i="1"/>
  <c r="O106" i="1"/>
  <c r="O105" i="1"/>
  <c r="O103" i="1"/>
  <c r="L113" i="1"/>
  <c r="L112" i="1"/>
  <c r="L111" i="1"/>
  <c r="L110" i="1"/>
  <c r="L109" i="1"/>
  <c r="L108" i="1"/>
  <c r="L107" i="1"/>
  <c r="L106" i="1"/>
  <c r="L103" i="1"/>
  <c r="I113" i="1"/>
  <c r="I112" i="1"/>
  <c r="I111" i="1"/>
  <c r="I110" i="1"/>
  <c r="I109" i="1"/>
  <c r="I108" i="1"/>
  <c r="I107" i="1"/>
  <c r="I106" i="1"/>
  <c r="I104" i="1"/>
  <c r="I103" i="1"/>
  <c r="F113" i="1"/>
  <c r="F112" i="1"/>
  <c r="F111" i="1"/>
  <c r="F110" i="1"/>
  <c r="F109" i="1"/>
  <c r="F108" i="1"/>
  <c r="F107" i="1"/>
  <c r="F106" i="1"/>
  <c r="F86" i="1"/>
  <c r="F85" i="1"/>
  <c r="F84" i="1"/>
  <c r="F83" i="1"/>
  <c r="F82" i="1"/>
  <c r="F81" i="1"/>
  <c r="F80" i="1"/>
  <c r="F79" i="1"/>
  <c r="F78" i="1"/>
  <c r="F77" i="1"/>
  <c r="F76" i="1"/>
  <c r="F75" i="1"/>
  <c r="F74" i="1"/>
  <c r="F73" i="1"/>
  <c r="F72" i="1"/>
  <c r="F71" i="1"/>
  <c r="F70" i="1"/>
  <c r="F69" i="1"/>
  <c r="F68" i="1"/>
  <c r="F67" i="1"/>
  <c r="F66" i="1"/>
  <c r="F65" i="1"/>
  <c r="I86" i="1"/>
  <c r="I85" i="1"/>
  <c r="I84" i="1"/>
  <c r="I83" i="1"/>
  <c r="I82" i="1"/>
  <c r="I81" i="1"/>
  <c r="I80" i="1"/>
  <c r="I79" i="1"/>
  <c r="I78" i="1"/>
  <c r="I77" i="1"/>
  <c r="I76" i="1"/>
  <c r="I75" i="1"/>
  <c r="I74" i="1"/>
  <c r="I73" i="1"/>
  <c r="I72" i="1"/>
  <c r="I71" i="1"/>
  <c r="I70" i="1"/>
  <c r="I69" i="1"/>
  <c r="I68" i="1"/>
  <c r="I67" i="1"/>
  <c r="I66" i="1"/>
  <c r="I65" i="1"/>
  <c r="L86" i="1"/>
  <c r="L85" i="1"/>
  <c r="L84" i="1"/>
  <c r="L83" i="1"/>
  <c r="L82" i="1"/>
  <c r="L81" i="1"/>
  <c r="L80" i="1"/>
  <c r="L79" i="1"/>
  <c r="L78" i="1"/>
  <c r="L77" i="1"/>
  <c r="L76" i="1"/>
  <c r="L75" i="1"/>
  <c r="L74" i="1"/>
  <c r="L73" i="1"/>
  <c r="L72" i="1"/>
  <c r="L71" i="1"/>
  <c r="L70" i="1"/>
  <c r="L69" i="1"/>
  <c r="L68" i="1"/>
  <c r="L67" i="1"/>
  <c r="L66" i="1"/>
  <c r="L65" i="1"/>
  <c r="O86" i="1"/>
  <c r="O85" i="1"/>
  <c r="O84" i="1"/>
  <c r="O83" i="1"/>
  <c r="O82" i="1"/>
  <c r="O81" i="1"/>
  <c r="O80" i="1"/>
  <c r="O79" i="1"/>
  <c r="O78" i="1"/>
  <c r="O77" i="1"/>
  <c r="O76" i="1"/>
  <c r="O75" i="1"/>
  <c r="O74" i="1"/>
  <c r="O73" i="1"/>
  <c r="O72" i="1"/>
  <c r="O71" i="1"/>
  <c r="O70" i="1"/>
  <c r="O69" i="1"/>
  <c r="O68" i="1"/>
  <c r="O67" i="1"/>
  <c r="O66" i="1"/>
  <c r="O65" i="1"/>
  <c r="O8" i="1"/>
  <c r="O9" i="1"/>
  <c r="O10" i="1"/>
  <c r="O11" i="1"/>
  <c r="O12" i="1"/>
  <c r="O13" i="1"/>
  <c r="O14" i="1"/>
  <c r="O15" i="1"/>
  <c r="O16" i="1"/>
  <c r="O17" i="1"/>
  <c r="O18" i="1"/>
  <c r="O19" i="1"/>
  <c r="O20" i="1"/>
  <c r="O21" i="1"/>
  <c r="O22" i="1"/>
  <c r="O23" i="1"/>
  <c r="O7" i="1"/>
  <c r="L8" i="1"/>
  <c r="L9" i="1"/>
  <c r="L10" i="1"/>
  <c r="L11" i="1"/>
  <c r="L12" i="1"/>
  <c r="L13" i="1"/>
  <c r="L14" i="1"/>
  <c r="L15" i="1"/>
  <c r="L16" i="1"/>
  <c r="L17" i="1"/>
  <c r="L18" i="1"/>
  <c r="L19" i="1"/>
  <c r="L20" i="1"/>
  <c r="L21" i="1"/>
  <c r="L22" i="1"/>
  <c r="L23" i="1"/>
  <c r="L7" i="1"/>
  <c r="I8" i="1"/>
  <c r="I9" i="1"/>
  <c r="I10" i="1"/>
  <c r="I11" i="1"/>
  <c r="I12" i="1"/>
  <c r="I13" i="1"/>
  <c r="I14" i="1"/>
  <c r="I15" i="1"/>
  <c r="I16" i="1"/>
  <c r="I17" i="1"/>
  <c r="I18" i="1"/>
  <c r="I19" i="1"/>
  <c r="I20" i="1"/>
  <c r="I21" i="1"/>
  <c r="I22" i="1"/>
  <c r="I23" i="1"/>
  <c r="I7" i="1"/>
  <c r="F8" i="1"/>
  <c r="F9" i="1"/>
  <c r="F11" i="1"/>
  <c r="F12" i="1"/>
  <c r="F13" i="1"/>
  <c r="F15" i="1"/>
  <c r="F16" i="1"/>
  <c r="F17" i="1"/>
  <c r="F18" i="1"/>
  <c r="F19" i="1"/>
  <c r="F20" i="1"/>
  <c r="F21" i="1"/>
  <c r="F22" i="1"/>
  <c r="F23" i="1"/>
  <c r="F7" i="1"/>
  <c r="L24" i="1" l="1"/>
  <c r="L25" i="1" s="1"/>
  <c r="O24" i="1"/>
  <c r="O25" i="1" s="1"/>
  <c r="F24" i="1"/>
  <c r="F25" i="1" s="1"/>
  <c r="I24" i="1"/>
  <c r="I25" i="1" s="1"/>
  <c r="O90" i="1"/>
  <c r="F114" i="1"/>
  <c r="F116" i="1" s="1"/>
  <c r="L90" i="1"/>
  <c r="F90" i="1"/>
  <c r="I114" i="1"/>
  <c r="L114" i="1"/>
  <c r="I90" i="1"/>
  <c r="O114" i="1"/>
  <c r="I116" i="1" l="1"/>
  <c r="O116" i="1"/>
  <c r="L116" i="1"/>
</calcChain>
</file>

<file path=xl/sharedStrings.xml><?xml version="1.0" encoding="utf-8"?>
<sst xmlns="http://schemas.openxmlformats.org/spreadsheetml/2006/main" count="394" uniqueCount="216">
  <si>
    <t>Regimen</t>
  </si>
  <si>
    <t>BPaL</t>
  </si>
  <si>
    <t>BPaLM</t>
  </si>
  <si>
    <t>Total</t>
  </si>
  <si>
    <t>Total Cost per Patient USD</t>
  </si>
  <si>
    <t>Item: Monitoring</t>
  </si>
  <si>
    <t>Total cost per patient</t>
  </si>
  <si>
    <t>Item: Patient Costs</t>
  </si>
  <si>
    <t>Deaths</t>
  </si>
  <si>
    <t>bedaquiline 100 mg</t>
  </si>
  <si>
    <t>pretomanid 200 mg</t>
  </si>
  <si>
    <t>linezolid 600 mg</t>
  </si>
  <si>
    <t>moxifloxacin 400 mg</t>
  </si>
  <si>
    <t>Ethambutol 400 mg</t>
  </si>
  <si>
    <t xml:space="preserve">high-dose INH 300mg </t>
  </si>
  <si>
    <t>AFB sputum examination</t>
  </si>
  <si>
    <t>Xpert examination</t>
  </si>
  <si>
    <t>Culture examination</t>
  </si>
  <si>
    <t>MGIT</t>
  </si>
  <si>
    <t>UPT: Urine pregnancy test</t>
  </si>
  <si>
    <t>TSH: Thyroid stimulating hormone</t>
  </si>
  <si>
    <t>LFT: liver function test</t>
  </si>
  <si>
    <t>ECG</t>
  </si>
  <si>
    <t>Electrolytes Na, K, Mg, Ca</t>
  </si>
  <si>
    <t>Electrolytes Mg, Ca</t>
  </si>
  <si>
    <t>Vision test</t>
  </si>
  <si>
    <t>Peripheral neuropathy screen</t>
  </si>
  <si>
    <t>Other</t>
  </si>
  <si>
    <t>Unit</t>
  </si>
  <si>
    <t>tablet</t>
  </si>
  <si>
    <t>test each</t>
  </si>
  <si>
    <t>hours</t>
  </si>
  <si>
    <t>Treatment success</t>
  </si>
  <si>
    <t>Failed Treatment</t>
  </si>
  <si>
    <t>clofazimine 100 mg</t>
  </si>
  <si>
    <t>Cycloserin 250 mg</t>
  </si>
  <si>
    <t>delamanid 50 mg</t>
  </si>
  <si>
    <t>Mental health screening</t>
  </si>
  <si>
    <t>Short regimen</t>
  </si>
  <si>
    <t>Long regimen</t>
  </si>
  <si>
    <t>Input fields</t>
  </si>
  <si>
    <t>input</t>
  </si>
  <si>
    <t>USD</t>
  </si>
  <si>
    <t>Number of Units per Patient</t>
  </si>
  <si>
    <t>% of Patients requiring</t>
  </si>
  <si>
    <t>%</t>
  </si>
  <si>
    <t>N</t>
  </si>
  <si>
    <t>Died</t>
  </si>
  <si>
    <t>Treatment failure</t>
  </si>
  <si>
    <t>Cohort size</t>
  </si>
  <si>
    <t>Not evaluated</t>
  </si>
  <si>
    <t>Still on treatment</t>
  </si>
  <si>
    <t>Lost to follow-up</t>
  </si>
  <si>
    <t>PLUS: Country mark-up (customs, freight, local distribution, storage) on GDF list price %</t>
  </si>
  <si>
    <t>Electrolytes K only</t>
  </si>
  <si>
    <t>Serum amylase</t>
  </si>
  <si>
    <t>BUN.Creatinine</t>
  </si>
  <si>
    <t>HIV Rapid Antibody</t>
  </si>
  <si>
    <t>Chest x-ray</t>
  </si>
  <si>
    <t>ADJUSTED BY SWISS TPH (not using "Not evaluated" and "Still on treatment"):</t>
  </si>
  <si>
    <t>Pyrazinamide 500 mg (400 mg)</t>
  </si>
  <si>
    <t>A)</t>
  </si>
  <si>
    <t>Which quarters?</t>
  </si>
  <si>
    <t>Which year(s)?</t>
  </si>
  <si>
    <t>B)</t>
  </si>
  <si>
    <r>
      <t xml:space="preserve">Treatment outcome of the various regimens:  </t>
    </r>
    <r>
      <rPr>
        <sz val="11"/>
        <color rgb="FFFF0000"/>
        <rFont val="Calibri"/>
        <family val="2"/>
        <scheme val="minor"/>
      </rPr>
      <t xml:space="preserve"> </t>
    </r>
  </si>
  <si>
    <t>Treatment outcome of the various regimens:</t>
  </si>
  <si>
    <t>minimum daily salary</t>
  </si>
  <si>
    <t>There are four categories of costs:</t>
  </si>
  <si>
    <t>Ancillary Medicines</t>
  </si>
  <si>
    <t>Monitoring</t>
  </si>
  <si>
    <t>Patient Costs</t>
  </si>
  <si>
    <t>per visit to service provider</t>
  </si>
  <si>
    <t>second-line LPA</t>
  </si>
  <si>
    <t>FBS (fasting blood sugar)</t>
  </si>
  <si>
    <t>CBC (complete blood count)</t>
  </si>
  <si>
    <t>DST, phenotypic</t>
  </si>
  <si>
    <t>Total: Patient Costs</t>
  </si>
  <si>
    <t>Total: Treatment Medicines</t>
  </si>
  <si>
    <t>Calculated field</t>
  </si>
  <si>
    <t>1.5. BPaL (if already applicable)</t>
  </si>
  <si>
    <t>Current used Treatment Outcomes in Model Output</t>
  </si>
  <si>
    <t>Patient Visits to Clinics and Costs to Patients</t>
  </si>
  <si>
    <t>Number of patient visits to clinic / hospital</t>
  </si>
  <si>
    <t>How many times does the patient have to visit a clinic or hospital for follow-up and/or monitoring?</t>
  </si>
  <si>
    <t>First Phase</t>
  </si>
  <si>
    <t>Number of times</t>
  </si>
  <si>
    <t>Second Phase</t>
  </si>
  <si>
    <t>Follow-up</t>
  </si>
  <si>
    <t>In the first 2 months of treatment</t>
  </si>
  <si>
    <t>In the next 7 months of treatment</t>
  </si>
  <si>
    <t>In the next 16 months of treatment</t>
  </si>
  <si>
    <t xml:space="preserve">2.3. BPaL (if already applicable): </t>
  </si>
  <si>
    <t>In the next 4 months of treatment</t>
  </si>
  <si>
    <t>C)</t>
  </si>
  <si>
    <t>What is the projected number of patients using each regimen in your country?</t>
  </si>
  <si>
    <t>Item: Ancillary Medicines</t>
  </si>
  <si>
    <t>GASTRO-INTESTINAL</t>
  </si>
  <si>
    <t>Metoclopramide 10mg</t>
  </si>
  <si>
    <t>Ondansetron 8mg</t>
  </si>
  <si>
    <t>Proton pump inhibitor: Omeprazole 20mg</t>
  </si>
  <si>
    <t>H2-blocker: Lansoprazole 30mg</t>
  </si>
  <si>
    <t>H2 blocker: ranitidine 150mg</t>
  </si>
  <si>
    <t>Antacid: Calcium carbonate 500mg</t>
  </si>
  <si>
    <t>NEUROLOGICAL</t>
  </si>
  <si>
    <t>Gabapentin 100mg</t>
  </si>
  <si>
    <t>MENTAL</t>
  </si>
  <si>
    <t>Sertraline 50 mg</t>
  </si>
  <si>
    <t>Haloperidol 5mg</t>
  </si>
  <si>
    <t>Clonezepam 0.25 mg</t>
  </si>
  <si>
    <t>Diphenhydramine</t>
  </si>
  <si>
    <t>RASHES</t>
  </si>
  <si>
    <t>Prednisone 5mg</t>
  </si>
  <si>
    <t>Hydro-cortisone cream</t>
  </si>
  <si>
    <t>tube/other</t>
  </si>
  <si>
    <t>Cetirizine 10mg</t>
  </si>
  <si>
    <t>MUSCULOSKELETAL</t>
  </si>
  <si>
    <t>Allopurinol 100mg</t>
  </si>
  <si>
    <t>Mefenamic acid 500mg</t>
  </si>
  <si>
    <t>Paracetamol 500mg</t>
  </si>
  <si>
    <t>Celecoxib</t>
  </si>
  <si>
    <t>DIARRHEA</t>
  </si>
  <si>
    <t>Loperamide 2mg</t>
  </si>
  <si>
    <t>Pyridoxine 100mg</t>
  </si>
  <si>
    <t>Input</t>
  </si>
  <si>
    <t>Total: Ancillary Medicines</t>
  </si>
  <si>
    <t>Use of Treatment Regimens</t>
  </si>
  <si>
    <t>Treatment Outcomes</t>
  </si>
  <si>
    <t>The total costs per item and regimen will be calculated automatically in columns  F, I, L and O.</t>
  </si>
  <si>
    <t xml:space="preserve">Important note: first fill in the worksheet "TB Data" before you fill in the worksheet "Cost per patient". </t>
  </si>
  <si>
    <t>Guidance regarding the worksheet "Cost per patient"</t>
  </si>
  <si>
    <t>Country Name</t>
  </si>
  <si>
    <t>Details</t>
  </si>
  <si>
    <r>
      <t xml:space="preserve">What is the minimum wage </t>
    </r>
    <r>
      <rPr>
        <u/>
        <sz val="11"/>
        <color theme="1"/>
        <rFont val="Calibri"/>
        <family val="2"/>
        <scheme val="minor"/>
      </rPr>
      <t>per day</t>
    </r>
    <r>
      <rPr>
        <sz val="11"/>
        <color theme="1"/>
        <rFont val="Calibri"/>
        <family val="2"/>
        <scheme val="minor"/>
      </rPr>
      <t xml:space="preserve"> in your country? In US dollars</t>
    </r>
  </si>
  <si>
    <t>During 12 months post treatment</t>
  </si>
  <si>
    <t>Favorable</t>
  </si>
  <si>
    <t>Unfavorable</t>
  </si>
  <si>
    <t>Ongoing</t>
  </si>
  <si>
    <t>1.6. BPaLM (if already applicable)</t>
  </si>
  <si>
    <t>1(a)</t>
  </si>
  <si>
    <t>1(b)</t>
  </si>
  <si>
    <t>1.3. the short regimens</t>
  </si>
  <si>
    <t>1.4. the long regimens</t>
  </si>
  <si>
    <t>2.1. Shorter regimen</t>
  </si>
  <si>
    <t>2.2. Longer regimens</t>
  </si>
  <si>
    <t>Shorter regimen</t>
  </si>
  <si>
    <t>Longer regimen</t>
  </si>
  <si>
    <t xml:space="preserve">Ethionamide 250 mg </t>
  </si>
  <si>
    <t>Prothionamide 250 mg</t>
  </si>
  <si>
    <t>TB Medicines</t>
  </si>
  <si>
    <t>Child care costs</t>
  </si>
  <si>
    <t>Hospitalization</t>
  </si>
  <si>
    <t>Travel</t>
  </si>
  <si>
    <t>Lost productive time</t>
  </si>
  <si>
    <t>number of days</t>
  </si>
  <si>
    <t>This should be zero</t>
  </si>
  <si>
    <t>3.1. Shorter regimen</t>
  </si>
  <si>
    <t>days</t>
  </si>
  <si>
    <t>3.2. Longer regimens</t>
  </si>
  <si>
    <t xml:space="preserve">3.3. BPaL (if already applicable): </t>
  </si>
  <si>
    <r>
      <t xml:space="preserve">What is the estimated average hospitalization cost of a patient </t>
    </r>
    <r>
      <rPr>
        <u/>
        <sz val="11"/>
        <color theme="1"/>
        <rFont val="Calibri"/>
        <family val="2"/>
        <scheme val="minor"/>
      </rPr>
      <t>per day</t>
    </r>
    <r>
      <rPr>
        <sz val="11"/>
        <color theme="1"/>
        <rFont val="Calibri"/>
        <family val="2"/>
        <scheme val="minor"/>
      </rPr>
      <t>? In US dollars</t>
    </r>
  </si>
  <si>
    <t>Item: TB Medicines</t>
  </si>
  <si>
    <r>
      <t xml:space="preserve">What is the estimated average travel cost of a patient </t>
    </r>
    <r>
      <rPr>
        <u/>
        <sz val="11"/>
        <color theme="1"/>
        <rFont val="Calibri"/>
        <family val="2"/>
        <scheme val="minor"/>
      </rPr>
      <t>per visit</t>
    </r>
    <r>
      <rPr>
        <sz val="11"/>
        <color theme="1"/>
        <rFont val="Calibri"/>
        <family val="2"/>
        <scheme val="minor"/>
      </rPr>
      <t>? In US dollars</t>
    </r>
  </si>
  <si>
    <t>levofloxacin 500 mg</t>
  </si>
  <si>
    <t>1.1. Of patients completed treatment in which year? (cohort)</t>
  </si>
  <si>
    <t>On average, what % patients under treatment have to be hospitalized, and for how many days ?</t>
  </si>
  <si>
    <t>Item: Hospitalization Cost</t>
  </si>
  <si>
    <t xml:space="preserve">Hospitalization </t>
  </si>
  <si>
    <t>Total: Hospitalization Cost</t>
  </si>
  <si>
    <t xml:space="preserve">This sheet is intended to be used to capture the AVERAGE costs per patient for four treatment regimens: </t>
  </si>
  <si>
    <r>
      <t xml:space="preserve">The country data can be changed, added to, or deleted as data is available or considered relevant for the specific country cases. </t>
    </r>
    <r>
      <rPr>
        <b/>
        <sz val="11"/>
        <color theme="1"/>
        <rFont val="Calibri"/>
        <family val="2"/>
        <scheme val="minor"/>
      </rPr>
      <t>It is recommended to consistently complete details of any item or section for EACH of the FOUR REGIMENS as appropriate.</t>
    </r>
  </si>
  <si>
    <t>Average short course</t>
  </si>
  <si>
    <t>Average long course</t>
  </si>
  <si>
    <r>
      <rPr>
        <i/>
        <sz val="11"/>
        <color theme="1"/>
        <rFont val="Calibri"/>
        <family val="2"/>
        <scheme val="minor"/>
      </rPr>
      <t>For all four of these categories of costs, the following is valid</t>
    </r>
    <r>
      <rPr>
        <sz val="11"/>
        <color theme="1"/>
        <rFont val="Calibri"/>
        <family val="2"/>
        <scheme val="minor"/>
      </rPr>
      <t>: 
- You need to enter data into the following columns: 
Column B (prices per unit in US$)
Columns D, G, J, M (number of units per patient) 
Column E, H, K, N (average % of patients requiring the units) [depending on how many patients are on which regimen]
- Several input lines are available for new items in each category. You can use or change the item in Column A. An example ("Input") has been added for each category, please edit based on your data.</t>
    </r>
  </si>
  <si>
    <t xml:space="preserve">The PRICES for each item under these four categories of costs are to be entered in column B. These unit costs will be used for cost calculations for each of the four regimens. The prices of the TB Medicines are considered to be default GDF list prices - please edit this if your country does not buy through GDF. 
Additionally, there is the option to add in a country-specific markup (%) in cell B24 and also in cell B62 on these costs, which will be applied across all the regimens (e.g. if the mark-up is 20% enter 0.2 in cell B24). </t>
  </si>
  <si>
    <t xml:space="preserve">Similarly, you need to complete the columns for "Ancillary Medicines". 
For instance, in case of Omeprazole (row 28 in sheet): If in your estimation, the average BPaL patient with stomach troubles needs 30 tablets of Omezaprole, then you would enter 30 in column D. If your estimate is that 20% of the patients receiving BPaL struggle with stomach issues, then you would enter 20% in Column E. You have to make these estimates for each of the four regimens you see in the worksheet. It is possible that some medicines are needed more in case of one regimen compared to another, and this is why you have to fill for each regimen. 
Note: we have filled in one row (row 28 - proton pump inhibitor Omeprazole) as an illustration for you. You need to overwrite these entered figures by using the figures that are correct for your country. </t>
  </si>
  <si>
    <t>Similarly for "Monitoring" costs, we illustrate an example in row 65 (AFB sputum examination): if this is done monthly and also at baseline, for BPaL the number in Column D would be 7. If all patients need to undergo this AFB test, you would enter 100% in Column E.</t>
  </si>
  <si>
    <r>
      <t xml:space="preserve">For each "TB Medicines" item, it is required to complete for EACH REGIMEN the </t>
    </r>
    <r>
      <rPr>
        <b/>
        <sz val="11"/>
        <color theme="1"/>
        <rFont val="Calibri"/>
        <family val="2"/>
        <scheme val="minor"/>
      </rPr>
      <t>QUANTITY per PATIENT needed and the PROPORTION (%) of patients requiring this item</t>
    </r>
    <r>
      <rPr>
        <sz val="11"/>
        <color theme="1"/>
        <rFont val="Calibri"/>
        <family val="2"/>
        <scheme val="minor"/>
      </rPr>
      <t>. 
For instance, in the columns for "short regimen", patients may be using the standard short regimen with linezolid (4–6 Bdq(6 m)-Lzd(2 m)-Lfx/Mfx-Cfz-Z-E-Hh / 5 Lfx/Mfx-Cfz-Z-E) or an ethionamide variation (4–6 Bdq(6 m)-Lfx / Mfx-Cfz-Z-E-Hh-Eto / 5 Lfx/Mfx-Cfz-Z-E) or may have regimen modifications. 
If your estimate is that Lzd is used in 50% of the patients and Eto is used in 30% of the patients under any 9-11 month regimen, then enter 50% in Column K/Row 8 (cell K8) and 30% in Column K/Row 14 (cell K14).
Similarly, in the columns for "long regimen" a different % of patients may be using different Group A/B/C drugs. Please add the % of patients using each drug in your estimation in Column N. 
You may also add additional drugs/injectables in the Column A (in the rows where you now see "input").
To illustrate, we have added the number of tablets required in BPaL, BPaLM and shorter regimen. Please overwrite these and change as per your country requirements.</t>
    </r>
  </si>
  <si>
    <t>Hepa B</t>
  </si>
  <si>
    <t>Hepa C</t>
  </si>
  <si>
    <t>Item: Social Support (borne by healthcare system)</t>
  </si>
  <si>
    <t>Total: Social Support</t>
  </si>
  <si>
    <t>Social Support given to patient</t>
  </si>
  <si>
    <r>
      <t xml:space="preserve">Cost per Unit USD 
</t>
    </r>
    <r>
      <rPr>
        <b/>
        <i/>
        <sz val="11"/>
        <color theme="0"/>
        <rFont val="Calibri"/>
        <family val="2"/>
        <scheme val="minor"/>
      </rPr>
      <t>(GDF list price where applicable)</t>
    </r>
  </si>
  <si>
    <t>Please fill columns indicated in dark blue</t>
  </si>
  <si>
    <t>Please fill the cells coloured in purple</t>
  </si>
  <si>
    <t>1.2. the short regimen, containing Bdq (9 months)</t>
  </si>
  <si>
    <t>1.3. the long regimen, containing Bdq (18 months)</t>
  </si>
  <si>
    <t>1.4. BPaL (if already applicable)</t>
  </si>
  <si>
    <t>1.5. BPaLM (if already applicable)</t>
  </si>
  <si>
    <t>1.6. other shorter regimen</t>
  </si>
  <si>
    <t>1.7. other longer regimen</t>
  </si>
  <si>
    <t>1.8. other DR-TB regimen: describe:________________________________</t>
  </si>
  <si>
    <t>How many patients were on treatment in 2023</t>
  </si>
  <si>
    <t>If data is not available for 2023, please add for 2022</t>
  </si>
  <si>
    <t>How many DR-TB patients in 2023 were treated with:</t>
  </si>
  <si>
    <t>Any other costs borne by the patients? Please specify:</t>
  </si>
  <si>
    <t>6.1. Cost 1 ___________________________</t>
  </si>
  <si>
    <t>6.2. Cost 2 ___________________________</t>
  </si>
  <si>
    <t>6.3. Cost 3 ___________________________</t>
  </si>
  <si>
    <t>7.1 For the Patient</t>
  </si>
  <si>
    <t>7.1 For the Healthcare system</t>
  </si>
  <si>
    <t>Does the government/healthcare system provide any social support to the patient? If yes:</t>
  </si>
  <si>
    <t>8.1 Please share type and cost of support 1</t>
  </si>
  <si>
    <t>8.2 Please share type and cost of support 2</t>
  </si>
  <si>
    <t>9.1. MDR-TB patients</t>
  </si>
  <si>
    <t>9.2. pre XDR-TB patients</t>
  </si>
  <si>
    <t>9.3. XDR-TB patients</t>
  </si>
  <si>
    <t>9.4. Treatment failed patients</t>
  </si>
  <si>
    <t xml:space="preserve">10.1. the short regimen, containing Bdq (9 months): </t>
  </si>
  <si>
    <t xml:space="preserve">10.2. the long regimen, containing Bdq (18 months): </t>
  </si>
  <si>
    <t>10.3. Other short regimens</t>
  </si>
  <si>
    <t>10.4. Other long regimens</t>
  </si>
  <si>
    <t>Per day of treatment</t>
  </si>
  <si>
    <t>Per month of treatment</t>
  </si>
  <si>
    <t>Per visit to clinic /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</si>
</sst>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0.0%"/>
    <numFmt numFmtId="166" formatCode="_(* #,##0_);_(* \(#,##0\);_(* &quot;-&quot;??_);_(@_)"/>
    <numFmt numFmtId="167" formatCode="0.0"/>
  </numFmts>
  <fonts count="3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name val="Calibri"/>
      <family val="2"/>
      <scheme val="minor"/>
    </font>
    <font>
      <b/>
      <sz val="12"/>
      <color theme="1"/>
      <name val="Calibri"/>
      <family val="2"/>
      <scheme val="minor"/>
    </font>
    <font>
      <b/>
      <i/>
      <sz val="11"/>
      <color theme="1"/>
      <name val="Calibri"/>
      <family val="2"/>
      <scheme val="minor"/>
    </font>
    <font>
      <b/>
      <sz val="11"/>
      <color theme="1"/>
      <name val="Calibri"/>
      <family val="2"/>
      <scheme val="minor"/>
    </font>
    <font>
      <sz val="11"/>
      <color rgb="FF7030A0"/>
      <name val="Calibri"/>
      <family val="2"/>
      <scheme val="minor"/>
    </font>
    <font>
      <sz val="11"/>
      <color rgb="FFFF0000"/>
      <name val="Calibri"/>
      <family val="2"/>
      <scheme val="minor"/>
    </font>
    <font>
      <i/>
      <sz val="11"/>
      <color rgb="FF7030A0"/>
      <name val="Calibri"/>
      <family val="2"/>
      <scheme val="minor"/>
    </font>
    <font>
      <b/>
      <sz val="11"/>
      <name val="Calibri"/>
      <family val="2"/>
      <scheme val="minor"/>
    </font>
    <font>
      <sz val="11"/>
      <color theme="1"/>
      <name val="Calibri"/>
      <family val="2"/>
      <scheme val="minor"/>
    </font>
    <font>
      <sz val="11"/>
      <color theme="9" tint="-0.249977111117893"/>
      <name val="Calibri"/>
      <family val="2"/>
      <scheme val="minor"/>
    </font>
    <font>
      <sz val="9"/>
      <color theme="1"/>
      <name val="Calibri"/>
      <family val="2"/>
      <scheme val="minor"/>
    </font>
    <font>
      <i/>
      <sz val="11"/>
      <color theme="1"/>
      <name val="Calibri"/>
      <family val="2"/>
      <scheme val="minor"/>
    </font>
    <font>
      <u/>
      <sz val="11"/>
      <color theme="1"/>
      <name val="Calibri"/>
      <family val="2"/>
      <scheme val="minor"/>
    </font>
    <font>
      <sz val="9"/>
      <name val="Calibri"/>
      <family val="2"/>
      <scheme val="minor"/>
    </font>
    <font>
      <i/>
      <sz val="11"/>
      <name val="Calibri"/>
      <family val="2"/>
      <scheme val="minor"/>
    </font>
    <font>
      <b/>
      <sz val="11"/>
      <color theme="0"/>
      <name val="Calibri"/>
      <family val="2"/>
      <scheme val="minor"/>
    </font>
    <font>
      <sz val="11"/>
      <color theme="0"/>
      <name val="Calibri"/>
      <family val="2"/>
      <scheme val="minor"/>
    </font>
    <font>
      <sz val="11"/>
      <color theme="0" tint="-4.9989318521683403E-2"/>
      <name val="Calibri"/>
      <family val="2"/>
      <scheme val="minor"/>
    </font>
    <font>
      <b/>
      <i/>
      <sz val="11"/>
      <color theme="0"/>
      <name val="Calibri"/>
      <family val="2"/>
      <scheme val="minor"/>
    </font>
    <font>
      <b/>
      <sz val="13"/>
      <color theme="1"/>
      <name val="Calibri"/>
      <family val="2"/>
      <scheme val="minor"/>
    </font>
  </fonts>
  <fills count="18">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571CE8"/>
        <bgColor indexed="64"/>
      </patternFill>
    </fill>
    <fill>
      <patternFill patternType="solid">
        <fgColor rgb="FFFBFAFF"/>
        <bgColor indexed="64"/>
      </patternFill>
    </fill>
    <fill>
      <patternFill patternType="solid">
        <fgColor rgb="FF11173F"/>
        <bgColor indexed="64"/>
      </patternFill>
    </fill>
    <fill>
      <patternFill patternType="solid">
        <fgColor rgb="FF3DD6D0"/>
        <bgColor indexed="64"/>
      </patternFill>
    </fill>
    <fill>
      <patternFill patternType="solid">
        <fgColor rgb="FF15B097"/>
        <bgColor indexed="64"/>
      </patternFill>
    </fill>
    <fill>
      <patternFill patternType="solid">
        <fgColor theme="2"/>
        <bgColor indexed="64"/>
      </patternFill>
    </fill>
    <fill>
      <patternFill patternType="solid">
        <fgColor rgb="FFDDD7F4"/>
        <bgColor indexed="64"/>
      </patternFill>
    </fill>
    <fill>
      <patternFill patternType="solid">
        <fgColor rgb="FFBFB6F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double">
        <color auto="1"/>
      </right>
      <top style="medium">
        <color auto="1"/>
      </top>
      <bottom/>
      <diagonal/>
    </border>
    <border>
      <left style="medium">
        <color auto="1"/>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double">
        <color indexed="64"/>
      </right>
      <top style="thin">
        <color indexed="64"/>
      </top>
      <bottom style="medium">
        <color auto="1"/>
      </bottom>
      <diagonal/>
    </border>
    <border>
      <left/>
      <right style="thin">
        <color indexed="64"/>
      </right>
      <top style="thin">
        <color indexed="64"/>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thin">
        <color indexed="64"/>
      </top>
      <bottom style="medium">
        <color auto="1"/>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medium">
        <color theme="0" tint="-0.34998626667073579"/>
      </right>
      <top style="medium">
        <color theme="0" tint="-0.34998626667073579"/>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theme="0" tint="-0.34998626667073579"/>
      </left>
      <right style="thin">
        <color theme="0" tint="-0.34998626667073579"/>
      </right>
      <top style="medium">
        <color theme="0" tint="-0.34998626667073579"/>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auto="1"/>
      </left>
      <right style="double">
        <color indexed="64"/>
      </right>
      <top/>
      <bottom style="thin">
        <color indexed="64"/>
      </bottom>
      <diagonal/>
    </border>
    <border>
      <left style="medium">
        <color indexed="64"/>
      </left>
      <right style="double">
        <color auto="1"/>
      </right>
      <top/>
      <bottom style="medium">
        <color indexed="64"/>
      </bottom>
      <diagonal/>
    </border>
    <border>
      <left/>
      <right/>
      <top/>
      <bottom style="medium">
        <color indexed="64"/>
      </bottom>
      <diagonal/>
    </border>
    <border>
      <left style="hair">
        <color auto="1"/>
      </left>
      <right style="medium">
        <color auto="1"/>
      </right>
      <top/>
      <bottom style="medium">
        <color indexed="64"/>
      </bottom>
      <diagonal/>
    </border>
    <border>
      <left/>
      <right style="hair">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auto="1"/>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thick">
        <color auto="1"/>
      </right>
      <top/>
      <bottom/>
      <diagonal/>
    </border>
  </borders>
  <cellStyleXfs count="5">
    <xf numFmtId="0" fontId="0" fillId="0" borderId="0"/>
    <xf numFmtId="164" fontId="10" fillId="0" borderId="0" applyFont="0" applyFill="0" applyBorder="0" applyAlignment="0" applyProtection="0"/>
    <xf numFmtId="9" fontId="10" fillId="0" borderId="0" applyFont="0" applyFill="0" applyBorder="0" applyAlignment="0" applyProtection="0"/>
    <xf numFmtId="0" fontId="10" fillId="0" borderId="0"/>
    <xf numFmtId="0" fontId="19" fillId="0" borderId="0"/>
  </cellStyleXfs>
  <cellXfs count="365">
    <xf numFmtId="0" fontId="0" fillId="0" borderId="0" xfId="0"/>
    <xf numFmtId="0" fontId="13" fillId="0" borderId="0" xfId="0" applyFont="1" applyAlignment="1">
      <alignment horizontal="center"/>
    </xf>
    <xf numFmtId="0" fontId="13" fillId="0" borderId="0" xfId="0" applyFont="1"/>
    <xf numFmtId="0" fontId="15" fillId="0" borderId="0" xfId="0" applyFont="1"/>
    <xf numFmtId="0" fontId="16" fillId="0" borderId="0" xfId="0" applyFont="1"/>
    <xf numFmtId="0" fontId="11" fillId="0" borderId="0" xfId="0" applyFont="1" applyAlignment="1">
      <alignment horizontal="center" vertical="center" wrapText="1"/>
    </xf>
    <xf numFmtId="165" fontId="11" fillId="0" borderId="0" xfId="0" applyNumberFormat="1" applyFont="1" applyAlignment="1">
      <alignment horizontal="center" vertical="center" wrapText="1"/>
    </xf>
    <xf numFmtId="0" fontId="17" fillId="0" borderId="0" xfId="0" applyFont="1"/>
    <xf numFmtId="0" fontId="13" fillId="0" borderId="0" xfId="0" applyFont="1" applyAlignment="1">
      <alignment wrapText="1"/>
    </xf>
    <xf numFmtId="0" fontId="17" fillId="0" borderId="0" xfId="0" applyFont="1" applyAlignment="1">
      <alignment vertical="center" wrapText="1"/>
    </xf>
    <xf numFmtId="0" fontId="15" fillId="0" borderId="0" xfId="0" applyFont="1" applyAlignment="1">
      <alignment vertical="center" wrapText="1"/>
    </xf>
    <xf numFmtId="0" fontId="11" fillId="0" borderId="0" xfId="0" applyFont="1"/>
    <xf numFmtId="0" fontId="0" fillId="0" borderId="0" xfId="0" applyAlignment="1">
      <alignment wrapText="1"/>
    </xf>
    <xf numFmtId="0" fontId="19" fillId="0" borderId="0" xfId="4"/>
    <xf numFmtId="0" fontId="19" fillId="0" borderId="0" xfId="4" applyAlignment="1">
      <alignment wrapText="1"/>
    </xf>
    <xf numFmtId="0" fontId="19" fillId="0" borderId="0" xfId="4" applyAlignment="1">
      <alignment vertical="top"/>
    </xf>
    <xf numFmtId="0" fontId="19" fillId="0" borderId="0" xfId="4" applyAlignment="1">
      <alignment vertical="top" wrapText="1"/>
    </xf>
    <xf numFmtId="0" fontId="12" fillId="0" borderId="0" xfId="0" applyFont="1"/>
    <xf numFmtId="164" fontId="9" fillId="0" borderId="0" xfId="1" applyFont="1" applyProtection="1">
      <protection locked="0"/>
    </xf>
    <xf numFmtId="0" fontId="9" fillId="0" borderId="0" xfId="0" applyFont="1" applyProtection="1">
      <protection locked="0"/>
    </xf>
    <xf numFmtId="0" fontId="14" fillId="0" borderId="0" xfId="0" applyFont="1" applyProtection="1">
      <protection locked="0"/>
    </xf>
    <xf numFmtId="0" fontId="11" fillId="0" borderId="20" xfId="0" applyFont="1" applyBorder="1" applyAlignment="1" applyProtection="1">
      <alignment horizontal="left" vertical="center" wrapText="1"/>
      <protection locked="0"/>
    </xf>
    <xf numFmtId="9" fontId="11" fillId="0" borderId="14" xfId="0" applyNumberFormat="1"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9" fontId="11" fillId="0" borderId="1" xfId="0" applyNumberFormat="1"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9" fontId="11" fillId="0" borderId="21" xfId="0" applyNumberFormat="1" applyFont="1" applyBorder="1" applyAlignment="1" applyProtection="1">
      <alignment horizontal="left" vertical="center" wrapText="1"/>
      <protection locked="0"/>
    </xf>
    <xf numFmtId="0" fontId="18" fillId="0" borderId="0" xfId="0" applyFont="1" applyProtection="1">
      <protection locked="0"/>
    </xf>
    <xf numFmtId="0" fontId="22" fillId="0" borderId="0" xfId="0" applyFont="1" applyAlignment="1" applyProtection="1">
      <alignment vertical="center"/>
      <protection hidden="1"/>
    </xf>
    <xf numFmtId="1" fontId="25" fillId="4" borderId="20" xfId="3" applyNumberFormat="1" applyFont="1" applyFill="1" applyBorder="1" applyAlignment="1" applyProtection="1">
      <alignment horizontal="center" vertical="center" wrapText="1"/>
      <protection hidden="1"/>
    </xf>
    <xf numFmtId="0" fontId="11" fillId="4" borderId="14" xfId="3" applyFont="1" applyFill="1" applyBorder="1" applyAlignment="1" applyProtection="1">
      <alignment horizontal="center" vertical="center" wrapText="1"/>
      <protection hidden="1"/>
    </xf>
    <xf numFmtId="165" fontId="11" fillId="4" borderId="14" xfId="3" applyNumberFormat="1" applyFont="1" applyFill="1" applyBorder="1" applyAlignment="1" applyProtection="1">
      <alignment horizontal="center" vertical="center" wrapText="1"/>
      <protection hidden="1"/>
    </xf>
    <xf numFmtId="1" fontId="25" fillId="4" borderId="5" xfId="3" applyNumberFormat="1" applyFont="1" applyFill="1" applyBorder="1" applyAlignment="1" applyProtection="1">
      <alignment horizontal="center" vertical="center" wrapText="1"/>
      <protection hidden="1"/>
    </xf>
    <xf numFmtId="0" fontId="11" fillId="4" borderId="1" xfId="3" applyFont="1" applyFill="1" applyBorder="1" applyAlignment="1" applyProtection="1">
      <alignment horizontal="center" vertical="center" wrapText="1"/>
      <protection hidden="1"/>
    </xf>
    <xf numFmtId="165" fontId="11" fillId="4" borderId="1" xfId="3" applyNumberFormat="1" applyFont="1" applyFill="1" applyBorder="1" applyAlignment="1" applyProtection="1">
      <alignment horizontal="center" vertical="center" wrapText="1"/>
      <protection hidden="1"/>
    </xf>
    <xf numFmtId="164" fontId="14" fillId="0" borderId="28" xfId="1" applyFont="1" applyBorder="1" applyAlignment="1" applyProtection="1">
      <alignment horizontal="left" wrapText="1"/>
      <protection locked="0"/>
    </xf>
    <xf numFmtId="164" fontId="14" fillId="0" borderId="29" xfId="1" applyFont="1" applyBorder="1" applyAlignment="1" applyProtection="1">
      <alignment horizontal="left" wrapText="1"/>
      <protection locked="0"/>
    </xf>
    <xf numFmtId="164" fontId="14" fillId="0" borderId="31" xfId="1" applyFont="1" applyFill="1" applyBorder="1" applyAlignment="1" applyProtection="1">
      <alignment wrapText="1"/>
      <protection locked="0"/>
    </xf>
    <xf numFmtId="164" fontId="14" fillId="0" borderId="32" xfId="1" applyFont="1" applyFill="1" applyBorder="1" applyAlignment="1" applyProtection="1">
      <alignment wrapText="1"/>
      <protection locked="0"/>
    </xf>
    <xf numFmtId="164" fontId="9" fillId="0" borderId="0" xfId="1" applyFont="1" applyBorder="1" applyProtection="1">
      <protection locked="0"/>
    </xf>
    <xf numFmtId="164" fontId="14" fillId="0" borderId="0" xfId="1" applyFont="1" applyBorder="1" applyProtection="1">
      <protection locked="0"/>
    </xf>
    <xf numFmtId="0" fontId="8" fillId="0" borderId="0" xfId="0" applyFont="1" applyAlignment="1">
      <alignment horizontal="center"/>
    </xf>
    <xf numFmtId="0" fontId="8" fillId="0" borderId="0" xfId="0" applyFont="1"/>
    <xf numFmtId="0" fontId="8" fillId="0" borderId="0" xfId="0" applyFont="1" applyAlignment="1">
      <alignment horizontal="center" vertical="center"/>
    </xf>
    <xf numFmtId="0" fontId="8" fillId="0" borderId="0" xfId="0" applyFont="1" applyAlignment="1">
      <alignment horizontal="left"/>
    </xf>
    <xf numFmtId="0" fontId="8" fillId="0" borderId="0" xfId="0" applyFont="1" applyAlignment="1">
      <alignment vertical="center"/>
    </xf>
    <xf numFmtId="49" fontId="8" fillId="0" borderId="0" xfId="0" applyNumberFormat="1" applyFont="1" applyAlignment="1">
      <alignment horizontal="left" vertical="center"/>
    </xf>
    <xf numFmtId="1" fontId="8" fillId="0" borderId="0" xfId="0" applyNumberFormat="1" applyFont="1" applyAlignment="1">
      <alignment horizontal="center" vertical="center"/>
    </xf>
    <xf numFmtId="0" fontId="22" fillId="0" borderId="0" xfId="3" applyFont="1" applyAlignment="1">
      <alignment horizontal="center"/>
    </xf>
    <xf numFmtId="0" fontId="22" fillId="0" borderId="0" xfId="3" applyFont="1"/>
    <xf numFmtId="0" fontId="22" fillId="0" borderId="0" xfId="3" applyFont="1" applyAlignment="1">
      <alignment vertical="center"/>
    </xf>
    <xf numFmtId="0" fontId="22" fillId="0" borderId="0" xfId="3" applyFont="1" applyAlignment="1">
      <alignment horizontal="center" vertical="center"/>
    </xf>
    <xf numFmtId="0" fontId="11" fillId="5" borderId="21" xfId="3" applyFont="1" applyFill="1" applyBorder="1" applyAlignment="1">
      <alignment horizontal="center" vertical="center" wrapText="1"/>
    </xf>
    <xf numFmtId="0" fontId="11" fillId="5" borderId="11" xfId="3" applyFont="1" applyFill="1" applyBorder="1" applyAlignment="1">
      <alignment horizontal="center" vertical="center" wrapText="1"/>
    </xf>
    <xf numFmtId="165" fontId="11" fillId="4" borderId="14" xfId="3" applyNumberFormat="1" applyFont="1" applyFill="1" applyBorder="1" applyAlignment="1">
      <alignment horizontal="center" vertical="center" wrapText="1"/>
    </xf>
    <xf numFmtId="0" fontId="11" fillId="4" borderId="14" xfId="3" applyFont="1" applyFill="1" applyBorder="1" applyAlignment="1">
      <alignment horizontal="center" vertical="center" wrapText="1"/>
    </xf>
    <xf numFmtId="165" fontId="11" fillId="4" borderId="13" xfId="3" applyNumberFormat="1" applyFont="1" applyFill="1" applyBorder="1" applyAlignment="1">
      <alignment horizontal="center" vertical="center" wrapText="1"/>
    </xf>
    <xf numFmtId="165" fontId="11" fillId="4" borderId="1" xfId="3" applyNumberFormat="1" applyFont="1" applyFill="1" applyBorder="1" applyAlignment="1">
      <alignment horizontal="center" vertical="center" wrapText="1"/>
    </xf>
    <xf numFmtId="0" fontId="11" fillId="4" borderId="1" xfId="3" applyFont="1" applyFill="1" applyBorder="1" applyAlignment="1">
      <alignment horizontal="center" vertical="center" wrapText="1"/>
    </xf>
    <xf numFmtId="165" fontId="11" fillId="4" borderId="8" xfId="3" applyNumberFormat="1" applyFont="1" applyFill="1" applyBorder="1" applyAlignment="1">
      <alignment horizontal="center" vertical="center" wrapText="1"/>
    </xf>
    <xf numFmtId="1" fontId="25" fillId="4" borderId="5" xfId="3" applyNumberFormat="1" applyFont="1" applyFill="1" applyBorder="1" applyAlignment="1">
      <alignment horizontal="center" vertical="center" wrapText="1"/>
    </xf>
    <xf numFmtId="1" fontId="25" fillId="4" borderId="12" xfId="3" applyNumberFormat="1" applyFont="1" applyFill="1" applyBorder="1" applyAlignment="1">
      <alignment horizontal="center" vertical="center" wrapText="1"/>
    </xf>
    <xf numFmtId="0" fontId="11" fillId="4" borderId="21" xfId="3" applyFont="1" applyFill="1" applyBorder="1" applyAlignment="1">
      <alignment horizontal="center" vertical="center" wrapText="1"/>
    </xf>
    <xf numFmtId="165" fontId="11" fillId="4" borderId="21" xfId="3" applyNumberFormat="1" applyFont="1" applyFill="1" applyBorder="1" applyAlignment="1">
      <alignment horizontal="center" vertical="center" wrapText="1"/>
    </xf>
    <xf numFmtId="165" fontId="11" fillId="4" borderId="11" xfId="3" applyNumberFormat="1" applyFont="1" applyFill="1" applyBorder="1" applyAlignment="1">
      <alignment horizontal="center" vertical="center" wrapText="1"/>
    </xf>
    <xf numFmtId="0" fontId="22" fillId="0" borderId="0" xfId="3" applyFont="1" applyAlignment="1">
      <alignment horizontal="left"/>
    </xf>
    <xf numFmtId="0" fontId="17" fillId="0" borderId="0" xfId="3" applyFont="1"/>
    <xf numFmtId="0" fontId="17" fillId="0" borderId="0" xfId="3" applyFont="1" applyAlignment="1">
      <alignment vertical="center"/>
    </xf>
    <xf numFmtId="0" fontId="11" fillId="2" borderId="17" xfId="0" applyFont="1" applyFill="1" applyBorder="1"/>
    <xf numFmtId="0" fontId="11" fillId="2" borderId="18" xfId="0" applyFont="1" applyFill="1" applyBorder="1"/>
    <xf numFmtId="0" fontId="11" fillId="2" borderId="19" xfId="0" applyFont="1" applyFill="1" applyBorder="1"/>
    <xf numFmtId="165" fontId="11" fillId="4" borderId="20" xfId="2" applyNumberFormat="1" applyFont="1" applyFill="1" applyBorder="1" applyProtection="1"/>
    <xf numFmtId="165" fontId="11" fillId="4" borderId="14" xfId="2" applyNumberFormat="1" applyFont="1" applyFill="1" applyBorder="1" applyProtection="1"/>
    <xf numFmtId="165" fontId="24" fillId="4" borderId="13" xfId="2" applyNumberFormat="1" applyFont="1" applyFill="1" applyBorder="1" applyProtection="1"/>
    <xf numFmtId="165" fontId="11" fillId="4" borderId="5" xfId="2" applyNumberFormat="1" applyFont="1" applyFill="1" applyBorder="1" applyProtection="1"/>
    <xf numFmtId="165" fontId="11" fillId="4" borderId="1" xfId="2" applyNumberFormat="1" applyFont="1" applyFill="1" applyBorder="1" applyProtection="1"/>
    <xf numFmtId="165" fontId="24" fillId="4" borderId="8" xfId="2" applyNumberFormat="1" applyFont="1" applyFill="1" applyBorder="1" applyProtection="1"/>
    <xf numFmtId="165" fontId="11" fillId="3" borderId="5" xfId="2" applyNumberFormat="1" applyFont="1" applyFill="1" applyBorder="1" applyProtection="1"/>
    <xf numFmtId="165" fontId="11" fillId="3" borderId="1" xfId="2" applyNumberFormat="1" applyFont="1" applyFill="1" applyBorder="1" applyProtection="1"/>
    <xf numFmtId="165" fontId="24" fillId="3" borderId="8" xfId="2" applyNumberFormat="1" applyFont="1" applyFill="1" applyBorder="1" applyProtection="1"/>
    <xf numFmtId="165" fontId="11" fillId="3" borderId="12" xfId="2" applyNumberFormat="1" applyFont="1" applyFill="1" applyBorder="1" applyProtection="1"/>
    <xf numFmtId="165" fontId="11" fillId="3" borderId="21" xfId="2" applyNumberFormat="1" applyFont="1" applyFill="1" applyBorder="1" applyProtection="1"/>
    <xf numFmtId="165" fontId="24" fillId="3" borderId="11" xfId="2" applyNumberFormat="1" applyFont="1" applyFill="1" applyBorder="1" applyProtection="1"/>
    <xf numFmtId="0" fontId="8"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wrapText="1"/>
    </xf>
    <xf numFmtId="166" fontId="8" fillId="0" borderId="0" xfId="1" applyNumberFormat="1" applyFont="1" applyProtection="1"/>
    <xf numFmtId="166" fontId="8" fillId="0" borderId="0" xfId="1" applyNumberFormat="1" applyFont="1" applyFill="1" applyBorder="1" applyProtection="1"/>
    <xf numFmtId="0" fontId="7" fillId="0" borderId="0" xfId="0" applyFont="1" applyAlignment="1">
      <alignment vertical="center"/>
    </xf>
    <xf numFmtId="0" fontId="6" fillId="0" borderId="0" xfId="0" applyFont="1" applyAlignment="1">
      <alignment vertical="center"/>
    </xf>
    <xf numFmtId="0" fontId="6" fillId="0" borderId="0" xfId="0" applyFont="1"/>
    <xf numFmtId="0" fontId="6" fillId="0" borderId="0" xfId="4" applyFont="1"/>
    <xf numFmtId="0" fontId="5" fillId="0" borderId="0" xfId="4" applyFont="1"/>
    <xf numFmtId="0" fontId="4" fillId="0" borderId="0" xfId="0" applyFont="1"/>
    <xf numFmtId="0" fontId="4" fillId="6" borderId="1" xfId="0" applyFont="1" applyFill="1" applyBorder="1"/>
    <xf numFmtId="0" fontId="4" fillId="6" borderId="0" xfId="0" applyFont="1" applyFill="1"/>
    <xf numFmtId="0" fontId="22" fillId="0" borderId="0" xfId="0" applyFont="1"/>
    <xf numFmtId="0" fontId="26" fillId="9" borderId="28" xfId="0" applyFont="1" applyFill="1" applyBorder="1" applyAlignment="1" applyProtection="1">
      <alignment horizontal="left"/>
      <protection locked="0"/>
    </xf>
    <xf numFmtId="0" fontId="26" fillId="9" borderId="28" xfId="0" applyFont="1" applyFill="1" applyBorder="1" applyAlignment="1" applyProtection="1">
      <alignment horizontal="left" wrapText="1"/>
      <protection locked="0"/>
    </xf>
    <xf numFmtId="0" fontId="26" fillId="9" borderId="31" xfId="0" applyFont="1" applyFill="1" applyBorder="1" applyProtection="1">
      <protection locked="0"/>
    </xf>
    <xf numFmtId="0" fontId="26" fillId="9" borderId="31" xfId="0" applyFont="1" applyFill="1" applyBorder="1" applyAlignment="1" applyProtection="1">
      <alignment horizontal="right"/>
      <protection locked="0"/>
    </xf>
    <xf numFmtId="164" fontId="26" fillId="9" borderId="0" xfId="1" applyFont="1" applyFill="1" applyProtection="1">
      <protection locked="0"/>
    </xf>
    <xf numFmtId="0" fontId="27" fillId="9" borderId="0" xfId="0" applyFont="1" applyFill="1" applyProtection="1">
      <protection locked="0"/>
    </xf>
    <xf numFmtId="0" fontId="18" fillId="12" borderId="27" xfId="0" applyFont="1" applyFill="1" applyBorder="1"/>
    <xf numFmtId="164" fontId="11" fillId="12" borderId="28" xfId="1" applyFont="1" applyFill="1" applyBorder="1"/>
    <xf numFmtId="0" fontId="11" fillId="12" borderId="28" xfId="0" applyFont="1" applyFill="1" applyBorder="1"/>
    <xf numFmtId="9" fontId="11" fillId="12" borderId="28" xfId="0" applyNumberFormat="1" applyFont="1" applyFill="1" applyBorder="1"/>
    <xf numFmtId="164" fontId="11" fillId="12" borderId="29" xfId="1" applyFont="1" applyFill="1" applyBorder="1"/>
    <xf numFmtId="0" fontId="11" fillId="12" borderId="36" xfId="0" applyFont="1" applyFill="1" applyBorder="1"/>
    <xf numFmtId="164" fontId="28" fillId="12" borderId="37" xfId="1" applyFont="1" applyFill="1" applyBorder="1"/>
    <xf numFmtId="0" fontId="11" fillId="12" borderId="37" xfId="0" applyFont="1" applyFill="1" applyBorder="1" applyAlignment="1">
      <alignment wrapText="1"/>
    </xf>
    <xf numFmtId="0" fontId="11" fillId="12" borderId="37" xfId="0" applyFont="1" applyFill="1" applyBorder="1"/>
    <xf numFmtId="9" fontId="11" fillId="12" borderId="37" xfId="0" applyNumberFormat="1" applyFont="1" applyFill="1" applyBorder="1"/>
    <xf numFmtId="0" fontId="11" fillId="12" borderId="38" xfId="0" applyFont="1" applyFill="1" applyBorder="1"/>
    <xf numFmtId="0" fontId="18" fillId="12" borderId="36" xfId="0" applyFont="1" applyFill="1" applyBorder="1"/>
    <xf numFmtId="164" fontId="18" fillId="12" borderId="37" xfId="1" applyFont="1" applyFill="1" applyBorder="1"/>
    <xf numFmtId="0" fontId="18" fillId="12" borderId="37" xfId="0" applyFont="1" applyFill="1" applyBorder="1" applyAlignment="1">
      <alignment wrapText="1"/>
    </xf>
    <xf numFmtId="0" fontId="18" fillId="12" borderId="37" xfId="0" applyFont="1" applyFill="1" applyBorder="1"/>
    <xf numFmtId="9" fontId="18" fillId="12" borderId="37" xfId="0" applyNumberFormat="1" applyFont="1" applyFill="1" applyBorder="1"/>
    <xf numFmtId="0" fontId="18" fillId="12" borderId="38" xfId="0" applyFont="1" applyFill="1" applyBorder="1"/>
    <xf numFmtId="0" fontId="11" fillId="12" borderId="30" xfId="0" applyFont="1" applyFill="1" applyBorder="1"/>
    <xf numFmtId="164" fontId="11" fillId="12" borderId="31" xfId="1" applyFont="1" applyFill="1" applyBorder="1"/>
    <xf numFmtId="0" fontId="11" fillId="12" borderId="31" xfId="0" applyFont="1" applyFill="1" applyBorder="1" applyAlignment="1">
      <alignment wrapText="1"/>
    </xf>
    <xf numFmtId="0" fontId="11" fillId="12" borderId="31" xfId="0" applyFont="1" applyFill="1" applyBorder="1"/>
    <xf numFmtId="9" fontId="11" fillId="12" borderId="31" xfId="0" applyNumberFormat="1" applyFont="1" applyFill="1" applyBorder="1"/>
    <xf numFmtId="0" fontId="11" fillId="12" borderId="32" xfId="0" applyFont="1" applyFill="1" applyBorder="1"/>
    <xf numFmtId="0" fontId="14" fillId="8" borderId="12" xfId="0" applyFont="1" applyFill="1" applyBorder="1" applyAlignment="1" applyProtection="1">
      <alignment vertical="center" wrapText="1"/>
      <protection locked="0"/>
    </xf>
    <xf numFmtId="0" fontId="14" fillId="8" borderId="21" xfId="0" applyFont="1" applyFill="1" applyBorder="1" applyAlignment="1" applyProtection="1">
      <alignment vertical="center"/>
      <protection locked="0"/>
    </xf>
    <xf numFmtId="0" fontId="14" fillId="8" borderId="21" xfId="0" applyFont="1" applyFill="1" applyBorder="1" applyAlignment="1" applyProtection="1">
      <alignment vertical="center" wrapText="1"/>
      <protection locked="0"/>
    </xf>
    <xf numFmtId="0" fontId="14" fillId="8" borderId="11" xfId="0" applyFont="1" applyFill="1" applyBorder="1" applyAlignment="1" applyProtection="1">
      <alignment vertical="center"/>
      <protection locked="0"/>
    </xf>
    <xf numFmtId="0" fontId="3" fillId="8" borderId="41" xfId="0" applyFont="1" applyFill="1" applyBorder="1" applyAlignment="1">
      <alignment horizontal="center" vertical="center" wrapText="1"/>
    </xf>
    <xf numFmtId="0" fontId="3" fillId="8" borderId="42" xfId="0" applyFont="1" applyFill="1" applyBorder="1" applyAlignment="1">
      <alignment horizontal="center" vertical="center" wrapText="1"/>
    </xf>
    <xf numFmtId="0" fontId="3" fillId="8" borderId="43" xfId="0" applyFont="1" applyFill="1" applyBorder="1" applyAlignment="1">
      <alignment horizontal="center" vertical="center" wrapText="1"/>
    </xf>
    <xf numFmtId="49" fontId="3" fillId="13" borderId="1" xfId="0" applyNumberFormat="1" applyFont="1" applyFill="1" applyBorder="1" applyAlignment="1" applyProtection="1">
      <alignment horizontal="left" vertical="center"/>
      <protection locked="0"/>
    </xf>
    <xf numFmtId="1" fontId="3" fillId="13" borderId="1" xfId="0" applyNumberFormat="1" applyFont="1" applyFill="1" applyBorder="1" applyAlignment="1" applyProtection="1">
      <alignment horizontal="center" vertical="center"/>
      <protection locked="0"/>
    </xf>
    <xf numFmtId="0" fontId="3" fillId="10" borderId="0" xfId="0" applyFont="1" applyFill="1" applyAlignment="1">
      <alignment horizontal="center" vertical="center"/>
    </xf>
    <xf numFmtId="0" fontId="3" fillId="13" borderId="14" xfId="0" applyFont="1" applyFill="1" applyBorder="1" applyAlignment="1" applyProtection="1">
      <alignment horizontal="center" vertical="center" wrapText="1"/>
      <protection locked="0"/>
    </xf>
    <xf numFmtId="0" fontId="3" fillId="13" borderId="1" xfId="0" applyFont="1" applyFill="1" applyBorder="1" applyAlignment="1" applyProtection="1">
      <alignment horizontal="center" vertical="center" wrapText="1"/>
      <protection locked="0"/>
    </xf>
    <xf numFmtId="0" fontId="3" fillId="13" borderId="21" xfId="0" applyFont="1" applyFill="1" applyBorder="1" applyAlignment="1" applyProtection="1">
      <alignment horizontal="center" vertical="center" wrapText="1"/>
      <protection locked="0"/>
    </xf>
    <xf numFmtId="9" fontId="3" fillId="13" borderId="1" xfId="0" applyNumberFormat="1" applyFont="1" applyFill="1" applyBorder="1" applyAlignment="1" applyProtection="1">
      <alignment horizontal="center" vertical="center"/>
      <protection locked="0"/>
    </xf>
    <xf numFmtId="0" fontId="3" fillId="13" borderId="1" xfId="0" applyFont="1" applyFill="1" applyBorder="1" applyAlignment="1" applyProtection="1">
      <alignment horizontal="center" vertical="center"/>
      <protection locked="0"/>
    </xf>
    <xf numFmtId="166" fontId="3" fillId="13" borderId="20" xfId="1" applyNumberFormat="1" applyFont="1" applyFill="1" applyBorder="1" applyProtection="1">
      <protection locked="0"/>
    </xf>
    <xf numFmtId="166" fontId="3" fillId="13" borderId="14" xfId="1" applyNumberFormat="1" applyFont="1" applyFill="1" applyBorder="1" applyProtection="1">
      <protection locked="0"/>
    </xf>
    <xf numFmtId="166" fontId="21" fillId="13" borderId="14" xfId="1" applyNumberFormat="1" applyFont="1" applyFill="1" applyBorder="1" applyProtection="1">
      <protection locked="0"/>
    </xf>
    <xf numFmtId="166" fontId="3" fillId="13" borderId="13" xfId="1" applyNumberFormat="1" applyFont="1" applyFill="1" applyBorder="1" applyProtection="1">
      <protection locked="0"/>
    </xf>
    <xf numFmtId="166" fontId="3" fillId="13" borderId="5" xfId="1" applyNumberFormat="1" applyFont="1" applyFill="1" applyBorder="1" applyProtection="1">
      <protection locked="0"/>
    </xf>
    <xf numFmtId="166" fontId="3" fillId="13" borderId="1" xfId="1" applyNumberFormat="1" applyFont="1" applyFill="1" applyBorder="1" applyProtection="1">
      <protection locked="0"/>
    </xf>
    <xf numFmtId="166" fontId="21" fillId="13" borderId="1" xfId="1" applyNumberFormat="1" applyFont="1" applyFill="1" applyBorder="1" applyProtection="1">
      <protection locked="0"/>
    </xf>
    <xf numFmtId="166" fontId="3" fillId="13" borderId="8" xfId="1" applyNumberFormat="1" applyFont="1" applyFill="1" applyBorder="1" applyProtection="1">
      <protection locked="0"/>
    </xf>
    <xf numFmtId="166" fontId="21" fillId="13" borderId="1" xfId="1" applyNumberFormat="1" applyFont="1" applyFill="1" applyBorder="1" applyAlignment="1" applyProtection="1">
      <alignment horizontal="center"/>
      <protection locked="0"/>
    </xf>
    <xf numFmtId="166" fontId="3" fillId="13" borderId="12" xfId="1" applyNumberFormat="1" applyFont="1" applyFill="1" applyBorder="1" applyProtection="1">
      <protection locked="0"/>
    </xf>
    <xf numFmtId="166" fontId="3" fillId="13" borderId="21" xfId="1" applyNumberFormat="1" applyFont="1" applyFill="1" applyBorder="1" applyProtection="1">
      <protection locked="0"/>
    </xf>
    <xf numFmtId="166" fontId="21" fillId="13" borderId="21" xfId="1" applyNumberFormat="1" applyFont="1" applyFill="1" applyBorder="1" applyProtection="1">
      <protection locked="0"/>
    </xf>
    <xf numFmtId="166" fontId="3" fillId="13" borderId="11" xfId="1" applyNumberFormat="1" applyFont="1" applyFill="1" applyBorder="1" applyProtection="1">
      <protection locked="0"/>
    </xf>
    <xf numFmtId="0" fontId="18" fillId="14" borderId="27" xfId="0" applyFont="1" applyFill="1" applyBorder="1" applyProtection="1">
      <protection locked="0"/>
    </xf>
    <xf numFmtId="164" fontId="11" fillId="14" borderId="28" xfId="1" applyFont="1" applyFill="1" applyBorder="1" applyProtection="1">
      <protection locked="0"/>
    </xf>
    <xf numFmtId="0" fontId="11" fillId="14" borderId="28" xfId="0" applyFont="1" applyFill="1" applyBorder="1" applyProtection="1">
      <protection locked="0"/>
    </xf>
    <xf numFmtId="9" fontId="11" fillId="14" borderId="28" xfId="0" applyNumberFormat="1" applyFont="1" applyFill="1" applyBorder="1" applyProtection="1">
      <protection locked="0"/>
    </xf>
    <xf numFmtId="164" fontId="11" fillId="14" borderId="28" xfId="1" applyFont="1" applyFill="1" applyBorder="1" applyProtection="1"/>
    <xf numFmtId="164" fontId="11" fillId="14" borderId="29" xfId="1" applyFont="1" applyFill="1" applyBorder="1" applyProtection="1"/>
    <xf numFmtId="0" fontId="11" fillId="14" borderId="36" xfId="0" applyFont="1" applyFill="1" applyBorder="1" applyProtection="1">
      <protection locked="0"/>
    </xf>
    <xf numFmtId="164" fontId="11" fillId="14" borderId="37" xfId="1" applyFont="1" applyFill="1" applyBorder="1" applyProtection="1">
      <protection locked="0"/>
    </xf>
    <xf numFmtId="0" fontId="11" fillId="14" borderId="37" xfId="0" applyFont="1" applyFill="1" applyBorder="1" applyProtection="1">
      <protection locked="0"/>
    </xf>
    <xf numFmtId="9" fontId="11" fillId="14" borderId="37" xfId="2" applyFont="1" applyFill="1" applyBorder="1" applyProtection="1">
      <protection locked="0"/>
    </xf>
    <xf numFmtId="43" fontId="11" fillId="14" borderId="37" xfId="1" applyNumberFormat="1" applyFont="1" applyFill="1" applyBorder="1" applyProtection="1"/>
    <xf numFmtId="43" fontId="11" fillId="14" borderId="38" xfId="1" applyNumberFormat="1" applyFont="1" applyFill="1" applyBorder="1" applyProtection="1"/>
    <xf numFmtId="9" fontId="11" fillId="14" borderId="37" xfId="0" applyNumberFormat="1" applyFont="1" applyFill="1" applyBorder="1" applyProtection="1">
      <protection locked="0"/>
    </xf>
    <xf numFmtId="164" fontId="11" fillId="14" borderId="37" xfId="1" applyFont="1" applyFill="1" applyBorder="1" applyProtection="1"/>
    <xf numFmtId="164" fontId="11" fillId="14" borderId="38" xfId="1" applyFont="1" applyFill="1" applyBorder="1" applyProtection="1"/>
    <xf numFmtId="0" fontId="18" fillId="14" borderId="36" xfId="0" applyFont="1" applyFill="1" applyBorder="1" applyProtection="1">
      <protection locked="0"/>
    </xf>
    <xf numFmtId="164" fontId="18" fillId="14" borderId="37" xfId="1" applyFont="1" applyFill="1" applyBorder="1" applyProtection="1">
      <protection locked="0"/>
    </xf>
    <xf numFmtId="0" fontId="18" fillId="14" borderId="37" xfId="0" applyFont="1" applyFill="1" applyBorder="1" applyProtection="1">
      <protection locked="0"/>
    </xf>
    <xf numFmtId="9" fontId="18" fillId="14" borderId="37" xfId="0" applyNumberFormat="1" applyFont="1" applyFill="1" applyBorder="1" applyProtection="1">
      <protection locked="0"/>
    </xf>
    <xf numFmtId="164" fontId="18" fillId="14" borderId="37" xfId="1" applyFont="1" applyFill="1" applyBorder="1" applyProtection="1"/>
    <xf numFmtId="164" fontId="18" fillId="14" borderId="38" xfId="1" applyFont="1" applyFill="1" applyBorder="1" applyProtection="1"/>
    <xf numFmtId="0" fontId="11" fillId="14" borderId="30" xfId="0" applyFont="1" applyFill="1" applyBorder="1" applyProtection="1">
      <protection locked="0"/>
    </xf>
    <xf numFmtId="164" fontId="11" fillId="14" borderId="31" xfId="1" applyFont="1" applyFill="1" applyBorder="1" applyProtection="1">
      <protection locked="0"/>
    </xf>
    <xf numFmtId="0" fontId="11" fillId="14" borderId="31" xfId="0" applyFont="1" applyFill="1" applyBorder="1" applyProtection="1">
      <protection locked="0"/>
    </xf>
    <xf numFmtId="9" fontId="11" fillId="14" borderId="31" xfId="0" applyNumberFormat="1" applyFont="1" applyFill="1" applyBorder="1" applyProtection="1">
      <protection locked="0"/>
    </xf>
    <xf numFmtId="164" fontId="11" fillId="14" borderId="31" xfId="1" applyFont="1" applyFill="1" applyBorder="1" applyProtection="1"/>
    <xf numFmtId="164" fontId="11" fillId="14" borderId="32" xfId="1" applyFont="1" applyFill="1" applyBorder="1" applyProtection="1"/>
    <xf numFmtId="0" fontId="11" fillId="3" borderId="0" xfId="0" applyFont="1" applyFill="1" applyProtection="1">
      <protection locked="0"/>
    </xf>
    <xf numFmtId="0" fontId="18" fillId="3" borderId="0" xfId="0" applyFont="1" applyFill="1" applyProtection="1">
      <protection locked="0"/>
    </xf>
    <xf numFmtId="0" fontId="28" fillId="0" borderId="0" xfId="0" applyFont="1" applyProtection="1">
      <protection locked="0"/>
    </xf>
    <xf numFmtId="164" fontId="9" fillId="0" borderId="0" xfId="1" applyFont="1" applyFill="1" applyBorder="1" applyProtection="1">
      <protection locked="0"/>
    </xf>
    <xf numFmtId="164" fontId="14" fillId="0" borderId="0" xfId="1" applyFont="1" applyFill="1" applyBorder="1" applyProtection="1">
      <protection locked="0"/>
    </xf>
    <xf numFmtId="0" fontId="26" fillId="7" borderId="15" xfId="0" applyFont="1" applyFill="1" applyBorder="1" applyProtection="1">
      <protection locked="0"/>
    </xf>
    <xf numFmtId="0" fontId="14" fillId="13" borderId="0" xfId="4" applyFont="1" applyFill="1" applyAlignment="1">
      <alignment vertical="center"/>
    </xf>
    <xf numFmtId="0" fontId="3" fillId="13" borderId="0" xfId="4" applyFont="1" applyFill="1"/>
    <xf numFmtId="0" fontId="3" fillId="13" borderId="56" xfId="4" applyFont="1" applyFill="1" applyBorder="1"/>
    <xf numFmtId="0" fontId="14" fillId="10" borderId="0" xfId="4" applyFont="1" applyFill="1" applyAlignment="1">
      <alignment vertical="center"/>
    </xf>
    <xf numFmtId="0" fontId="3" fillId="10" borderId="0" xfId="4" applyFont="1" applyFill="1"/>
    <xf numFmtId="0" fontId="3" fillId="10" borderId="56" xfId="4" applyFont="1" applyFill="1" applyBorder="1"/>
    <xf numFmtId="0" fontId="14" fillId="11" borderId="0" xfId="4" applyFont="1" applyFill="1" applyAlignment="1">
      <alignment vertical="center"/>
    </xf>
    <xf numFmtId="0" fontId="3" fillId="11" borderId="0" xfId="4" applyFont="1" applyFill="1"/>
    <xf numFmtId="0" fontId="3" fillId="11" borderId="56" xfId="4" applyFont="1" applyFill="1" applyBorder="1"/>
    <xf numFmtId="0" fontId="26" fillId="9" borderId="17" xfId="0" applyFont="1" applyFill="1" applyBorder="1"/>
    <xf numFmtId="0" fontId="26" fillId="9" borderId="18" xfId="0" applyFont="1" applyFill="1" applyBorder="1"/>
    <xf numFmtId="0" fontId="26" fillId="9" borderId="19" xfId="0" applyFont="1" applyFill="1" applyBorder="1"/>
    <xf numFmtId="0" fontId="12" fillId="13" borderId="0" xfId="0" applyFont="1" applyFill="1" applyAlignment="1">
      <alignment horizontal="left" vertical="center"/>
    </xf>
    <xf numFmtId="0" fontId="14" fillId="8" borderId="0" xfId="4" applyFont="1" applyFill="1" applyAlignment="1">
      <alignment vertical="center"/>
    </xf>
    <xf numFmtId="0" fontId="3" fillId="8" borderId="0" xfId="4" applyFont="1" applyFill="1"/>
    <xf numFmtId="0" fontId="3" fillId="8" borderId="56" xfId="4" applyFont="1" applyFill="1" applyBorder="1"/>
    <xf numFmtId="0" fontId="30" fillId="0" borderId="0" xfId="0" applyFont="1"/>
    <xf numFmtId="0" fontId="2" fillId="0" borderId="0" xfId="0" applyFont="1" applyAlignment="1">
      <alignment vertical="center"/>
    </xf>
    <xf numFmtId="0" fontId="11" fillId="13" borderId="39" xfId="0" applyFont="1" applyFill="1" applyBorder="1" applyAlignment="1" applyProtection="1">
      <alignment horizontal="center" vertical="center" wrapText="1"/>
      <protection locked="0"/>
    </xf>
    <xf numFmtId="0" fontId="11" fillId="13" borderId="25" xfId="0" applyFont="1" applyFill="1" applyBorder="1" applyAlignment="1" applyProtection="1">
      <alignment horizontal="center" vertical="center" wrapText="1"/>
      <protection locked="0"/>
    </xf>
    <xf numFmtId="0" fontId="27" fillId="13" borderId="25" xfId="0" applyFont="1" applyFill="1" applyBorder="1" applyAlignment="1" applyProtection="1">
      <alignment horizontal="center" vertical="center" wrapText="1"/>
      <protection locked="0"/>
    </xf>
    <xf numFmtId="0" fontId="11" fillId="13" borderId="7" xfId="0" applyFont="1" applyFill="1" applyBorder="1" applyAlignment="1" applyProtection="1">
      <alignment horizontal="center" vertical="center" wrapText="1"/>
      <protection locked="0"/>
    </xf>
    <xf numFmtId="0" fontId="11" fillId="13" borderId="4" xfId="0" applyFont="1" applyFill="1" applyBorder="1" applyAlignment="1" applyProtection="1">
      <alignment horizontal="center" vertical="center" wrapText="1"/>
      <protection locked="0"/>
    </xf>
    <xf numFmtId="0" fontId="27" fillId="13" borderId="4" xfId="0" applyFont="1" applyFill="1" applyBorder="1" applyAlignment="1" applyProtection="1">
      <alignment horizontal="center" vertical="center" wrapText="1"/>
      <protection locked="0"/>
    </xf>
    <xf numFmtId="0" fontId="11" fillId="13" borderId="9" xfId="0" applyFont="1" applyFill="1" applyBorder="1" applyAlignment="1" applyProtection="1">
      <alignment horizontal="center" vertical="center" wrapText="1"/>
      <protection locked="0"/>
    </xf>
    <xf numFmtId="0" fontId="11" fillId="13" borderId="10" xfId="0" applyFont="1" applyFill="1" applyBorder="1" applyAlignment="1" applyProtection="1">
      <alignment horizontal="center" vertical="center" wrapText="1"/>
      <protection locked="0"/>
    </xf>
    <xf numFmtId="0" fontId="27" fillId="13" borderId="10" xfId="0" applyFont="1" applyFill="1" applyBorder="1" applyAlignment="1" applyProtection="1">
      <alignment horizontal="center" vertical="center" wrapText="1"/>
      <protection locked="0"/>
    </xf>
    <xf numFmtId="165" fontId="3" fillId="4" borderId="13" xfId="0" applyNumberFormat="1" applyFont="1" applyFill="1" applyBorder="1" applyAlignment="1">
      <alignment horizontal="center" vertical="center" wrapText="1"/>
    </xf>
    <xf numFmtId="165" fontId="3" fillId="4" borderId="8" xfId="0" applyNumberFormat="1" applyFont="1" applyFill="1" applyBorder="1" applyAlignment="1">
      <alignment horizontal="center" vertical="center" wrapText="1"/>
    </xf>
    <xf numFmtId="165" fontId="3" fillId="4" borderId="11" xfId="0" applyNumberFormat="1" applyFont="1" applyFill="1" applyBorder="1" applyAlignment="1">
      <alignment horizontal="center" vertical="center" wrapText="1"/>
    </xf>
    <xf numFmtId="0" fontId="2" fillId="0" borderId="0" xfId="0" applyFont="1" applyAlignment="1">
      <alignment wrapText="1"/>
    </xf>
    <xf numFmtId="0" fontId="14" fillId="15" borderId="27" xfId="0" applyFont="1" applyFill="1" applyBorder="1" applyProtection="1">
      <protection locked="0"/>
    </xf>
    <xf numFmtId="164" fontId="3" fillId="15" borderId="28" xfId="1" applyFont="1" applyFill="1" applyBorder="1" applyProtection="1">
      <protection locked="0"/>
    </xf>
    <xf numFmtId="0" fontId="3" fillId="15" borderId="28" xfId="0" applyFont="1" applyFill="1" applyBorder="1" applyProtection="1">
      <protection locked="0"/>
    </xf>
    <xf numFmtId="164" fontId="3" fillId="15" borderId="28" xfId="1" applyFont="1" applyFill="1" applyBorder="1" applyProtection="1"/>
    <xf numFmtId="164" fontId="3" fillId="15" borderId="29" xfId="1" applyFont="1" applyFill="1" applyBorder="1" applyProtection="1"/>
    <xf numFmtId="0" fontId="3" fillId="15" borderId="36" xfId="0" applyFont="1" applyFill="1" applyBorder="1" applyProtection="1">
      <protection locked="0"/>
    </xf>
    <xf numFmtId="164" fontId="3" fillId="15" borderId="37" xfId="1" applyFont="1" applyFill="1" applyBorder="1" applyProtection="1">
      <protection locked="0"/>
    </xf>
    <xf numFmtId="0" fontId="3" fillId="15" borderId="37" xfId="0" applyFont="1" applyFill="1" applyBorder="1" applyProtection="1">
      <protection locked="0"/>
    </xf>
    <xf numFmtId="9" fontId="3" fillId="15" borderId="37" xfId="0" applyNumberFormat="1" applyFont="1" applyFill="1" applyBorder="1" applyProtection="1">
      <protection locked="0"/>
    </xf>
    <xf numFmtId="164" fontId="3" fillId="15" borderId="37" xfId="1" applyFont="1" applyFill="1" applyBorder="1" applyProtection="1"/>
    <xf numFmtId="164" fontId="3" fillId="15" borderId="38" xfId="1" applyFont="1" applyFill="1" applyBorder="1" applyProtection="1"/>
    <xf numFmtId="1" fontId="3" fillId="15" borderId="37" xfId="0" applyNumberFormat="1" applyFont="1" applyFill="1" applyBorder="1" applyProtection="1">
      <protection locked="0"/>
    </xf>
    <xf numFmtId="0" fontId="14" fillId="15" borderId="36" xfId="0" applyFont="1" applyFill="1" applyBorder="1" applyProtection="1">
      <protection locked="0"/>
    </xf>
    <xf numFmtId="164" fontId="14" fillId="15" borderId="37" xfId="1" applyFont="1" applyFill="1" applyBorder="1" applyProtection="1">
      <protection locked="0"/>
    </xf>
    <xf numFmtId="0" fontId="14" fillId="15" borderId="37" xfId="0" applyFont="1" applyFill="1" applyBorder="1" applyProtection="1">
      <protection locked="0"/>
    </xf>
    <xf numFmtId="164" fontId="14" fillId="15" borderId="37" xfId="1" applyFont="1" applyFill="1" applyBorder="1" applyProtection="1"/>
    <xf numFmtId="164" fontId="14" fillId="15" borderId="38" xfId="1" applyFont="1" applyFill="1" applyBorder="1" applyProtection="1"/>
    <xf numFmtId="0" fontId="3" fillId="15" borderId="30" xfId="0" applyFont="1" applyFill="1" applyBorder="1" applyAlignment="1" applyProtection="1">
      <alignment wrapText="1"/>
      <protection locked="0"/>
    </xf>
    <xf numFmtId="164" fontId="14" fillId="15" borderId="31" xfId="1" applyFont="1" applyFill="1" applyBorder="1" applyProtection="1">
      <protection locked="0"/>
    </xf>
    <xf numFmtId="0" fontId="14" fillId="15" borderId="31" xfId="0" applyFont="1" applyFill="1" applyBorder="1" applyProtection="1">
      <protection locked="0"/>
    </xf>
    <xf numFmtId="164" fontId="14" fillId="15" borderId="31" xfId="1" applyFont="1" applyFill="1" applyBorder="1" applyProtection="1"/>
    <xf numFmtId="164" fontId="14" fillId="15" borderId="32" xfId="1" applyFont="1" applyFill="1" applyBorder="1" applyProtection="1"/>
    <xf numFmtId="0" fontId="14" fillId="16" borderId="33" xfId="0" applyFont="1" applyFill="1" applyBorder="1" applyProtection="1">
      <protection locked="0"/>
    </xf>
    <xf numFmtId="164" fontId="14" fillId="16" borderId="34" xfId="1" applyFont="1" applyFill="1" applyBorder="1" applyProtection="1">
      <protection locked="0"/>
    </xf>
    <xf numFmtId="0" fontId="14" fillId="16" borderId="34" xfId="0" applyFont="1" applyFill="1" applyBorder="1" applyProtection="1">
      <protection locked="0"/>
    </xf>
    <xf numFmtId="9" fontId="14" fillId="16" borderId="34" xfId="0" applyNumberFormat="1" applyFont="1" applyFill="1" applyBorder="1" applyProtection="1">
      <protection locked="0"/>
    </xf>
    <xf numFmtId="164" fontId="3" fillId="16" borderId="34" xfId="1" applyFont="1" applyFill="1" applyBorder="1" applyProtection="1"/>
    <xf numFmtId="0" fontId="3" fillId="16" borderId="34" xfId="0" applyFont="1" applyFill="1" applyBorder="1" applyProtection="1">
      <protection locked="0"/>
    </xf>
    <xf numFmtId="9" fontId="3" fillId="16" borderId="34" xfId="0" applyNumberFormat="1" applyFont="1" applyFill="1" applyBorder="1" applyProtection="1">
      <protection locked="0"/>
    </xf>
    <xf numFmtId="164" fontId="3" fillId="16" borderId="35" xfId="1" applyFont="1" applyFill="1" applyBorder="1" applyProtection="1"/>
    <xf numFmtId="0" fontId="14" fillId="16" borderId="36" xfId="0" applyFont="1" applyFill="1" applyBorder="1" applyProtection="1">
      <protection locked="0"/>
    </xf>
    <xf numFmtId="164" fontId="14" fillId="16" borderId="37" xfId="1" applyFont="1" applyFill="1" applyBorder="1" applyProtection="1">
      <protection locked="0"/>
    </xf>
    <xf numFmtId="0" fontId="14" fillId="16" borderId="37" xfId="0" applyFont="1" applyFill="1" applyBorder="1" applyProtection="1">
      <protection locked="0"/>
    </xf>
    <xf numFmtId="9" fontId="14" fillId="16" borderId="37" xfId="0" applyNumberFormat="1" applyFont="1" applyFill="1" applyBorder="1" applyProtection="1">
      <protection locked="0"/>
    </xf>
    <xf numFmtId="164" fontId="3" fillId="16" borderId="37" xfId="1" applyFont="1" applyFill="1" applyBorder="1" applyProtection="1"/>
    <xf numFmtId="0" fontId="3" fillId="16" borderId="37" xfId="0" applyFont="1" applyFill="1" applyBorder="1" applyProtection="1">
      <protection locked="0"/>
    </xf>
    <xf numFmtId="9" fontId="3" fillId="16" borderId="37" xfId="0" applyNumberFormat="1" applyFont="1" applyFill="1" applyBorder="1" applyProtection="1">
      <protection locked="0"/>
    </xf>
    <xf numFmtId="164" fontId="3" fillId="16" borderId="38" xfId="1" applyFont="1" applyFill="1" applyBorder="1" applyProtection="1"/>
    <xf numFmtId="0" fontId="3" fillId="16" borderId="36" xfId="0" applyFont="1" applyFill="1" applyBorder="1" applyProtection="1">
      <protection locked="0"/>
    </xf>
    <xf numFmtId="164" fontId="3" fillId="16" borderId="37" xfId="1" applyFont="1" applyFill="1" applyBorder="1" applyProtection="1">
      <protection locked="0"/>
    </xf>
    <xf numFmtId="1" fontId="3" fillId="16" borderId="37" xfId="0" applyNumberFormat="1" applyFont="1" applyFill="1" applyBorder="1" applyProtection="1">
      <protection locked="0"/>
    </xf>
    <xf numFmtId="167" fontId="3" fillId="16" borderId="37" xfId="0" applyNumberFormat="1" applyFont="1" applyFill="1" applyBorder="1" applyProtection="1">
      <protection locked="0"/>
    </xf>
    <xf numFmtId="164" fontId="14" fillId="16" borderId="37" xfId="1" applyFont="1" applyFill="1" applyBorder="1" applyProtection="1"/>
    <xf numFmtId="164" fontId="14" fillId="16" borderId="38" xfId="1" applyFont="1" applyFill="1" applyBorder="1" applyProtection="1"/>
    <xf numFmtId="0" fontId="3" fillId="16" borderId="30" xfId="0" applyFont="1" applyFill="1" applyBorder="1" applyAlignment="1" applyProtection="1">
      <alignment wrapText="1"/>
      <protection locked="0"/>
    </xf>
    <xf numFmtId="164" fontId="14" fillId="16" borderId="31" xfId="1" applyFont="1" applyFill="1" applyBorder="1" applyProtection="1">
      <protection locked="0"/>
    </xf>
    <xf numFmtId="0" fontId="14" fillId="16" borderId="31" xfId="0" applyFont="1" applyFill="1" applyBorder="1" applyProtection="1">
      <protection locked="0"/>
    </xf>
    <xf numFmtId="9" fontId="14" fillId="16" borderId="31" xfId="0" applyNumberFormat="1" applyFont="1" applyFill="1" applyBorder="1" applyProtection="1">
      <protection locked="0"/>
    </xf>
    <xf numFmtId="164" fontId="14" fillId="16" borderId="31" xfId="1" applyFont="1" applyFill="1" applyBorder="1" applyProtection="1"/>
    <xf numFmtId="164" fontId="14" fillId="16" borderId="32" xfId="1" applyFont="1" applyFill="1" applyBorder="1" applyProtection="1"/>
    <xf numFmtId="0" fontId="14" fillId="4" borderId="33" xfId="0" applyFont="1" applyFill="1" applyBorder="1" applyProtection="1">
      <protection locked="0"/>
    </xf>
    <xf numFmtId="164" fontId="14" fillId="4" borderId="34" xfId="1" applyFont="1" applyFill="1" applyBorder="1" applyProtection="1">
      <protection locked="0"/>
    </xf>
    <xf numFmtId="0" fontId="14" fillId="4" borderId="34" xfId="0" applyFont="1" applyFill="1" applyBorder="1" applyProtection="1">
      <protection locked="0"/>
    </xf>
    <xf numFmtId="9" fontId="14" fillId="4" borderId="34" xfId="0" applyNumberFormat="1" applyFont="1" applyFill="1" applyBorder="1" applyProtection="1">
      <protection locked="0"/>
    </xf>
    <xf numFmtId="164" fontId="14" fillId="4" borderId="34" xfId="1" applyFont="1" applyFill="1" applyBorder="1" applyProtection="1"/>
    <xf numFmtId="164" fontId="14" fillId="4" borderId="35" xfId="1" applyFont="1" applyFill="1" applyBorder="1" applyProtection="1"/>
    <xf numFmtId="0" fontId="18" fillId="4" borderId="36" xfId="0" applyFont="1" applyFill="1" applyBorder="1" applyProtection="1">
      <protection locked="0"/>
    </xf>
    <xf numFmtId="164" fontId="18" fillId="4" borderId="37" xfId="1" applyFont="1" applyFill="1" applyBorder="1" applyProtection="1">
      <protection locked="0"/>
    </xf>
    <xf numFmtId="0" fontId="18" fillId="4" borderId="37" xfId="0" applyFont="1" applyFill="1" applyBorder="1" applyProtection="1">
      <protection locked="0"/>
    </xf>
    <xf numFmtId="9" fontId="18" fillId="4" borderId="37" xfId="0" applyNumberFormat="1" applyFont="1" applyFill="1" applyBorder="1" applyProtection="1">
      <protection locked="0"/>
    </xf>
    <xf numFmtId="164" fontId="18" fillId="4" borderId="37" xfId="1" applyFont="1" applyFill="1" applyBorder="1" applyProtection="1"/>
    <xf numFmtId="164" fontId="18" fillId="4" borderId="38" xfId="1" applyFont="1" applyFill="1" applyBorder="1" applyProtection="1"/>
    <xf numFmtId="0" fontId="11" fillId="4" borderId="36" xfId="0" applyFont="1" applyFill="1" applyBorder="1" applyProtection="1">
      <protection locked="0"/>
    </xf>
    <xf numFmtId="164" fontId="11" fillId="4" borderId="37" xfId="1" applyFont="1" applyFill="1" applyBorder="1" applyProtection="1">
      <protection locked="0"/>
    </xf>
    <xf numFmtId="0" fontId="11" fillId="4" borderId="37" xfId="0" applyFont="1" applyFill="1" applyBorder="1" applyProtection="1">
      <protection locked="0"/>
    </xf>
    <xf numFmtId="9" fontId="11" fillId="4" borderId="37" xfId="0" applyNumberFormat="1" applyFont="1" applyFill="1" applyBorder="1" applyProtection="1">
      <protection locked="0"/>
    </xf>
    <xf numFmtId="164" fontId="11" fillId="4" borderId="37" xfId="1" applyFont="1" applyFill="1" applyBorder="1" applyProtection="1"/>
    <xf numFmtId="164" fontId="11" fillId="4" borderId="38" xfId="1" applyFont="1" applyFill="1" applyBorder="1" applyProtection="1"/>
    <xf numFmtId="0" fontId="11" fillId="4" borderId="37" xfId="0" quotePrefix="1" applyFont="1" applyFill="1" applyBorder="1" applyProtection="1">
      <protection locked="0"/>
    </xf>
    <xf numFmtId="165" fontId="11" fillId="4" borderId="37" xfId="0" applyNumberFormat="1" applyFont="1" applyFill="1" applyBorder="1" applyProtection="1">
      <protection locked="0"/>
    </xf>
    <xf numFmtId="0" fontId="11" fillId="4" borderId="53" xfId="0" applyFont="1" applyFill="1" applyBorder="1" applyProtection="1">
      <protection locked="0"/>
    </xf>
    <xf numFmtId="164" fontId="11" fillId="4" borderId="54" xfId="1" applyFont="1" applyFill="1" applyBorder="1" applyProtection="1">
      <protection locked="0"/>
    </xf>
    <xf numFmtId="0" fontId="11" fillId="4" borderId="54" xfId="0" applyFont="1" applyFill="1" applyBorder="1" applyProtection="1">
      <protection locked="0"/>
    </xf>
    <xf numFmtId="9" fontId="11" fillId="4" borderId="54" xfId="0" applyNumberFormat="1" applyFont="1" applyFill="1" applyBorder="1" applyProtection="1">
      <protection locked="0"/>
    </xf>
    <xf numFmtId="164" fontId="11" fillId="4" borderId="54" xfId="1" applyFont="1" applyFill="1" applyBorder="1" applyProtection="1"/>
    <xf numFmtId="164" fontId="11" fillId="4" borderId="55" xfId="1" applyFont="1" applyFill="1" applyBorder="1" applyProtection="1"/>
    <xf numFmtId="0" fontId="14" fillId="17" borderId="33" xfId="0" applyFont="1" applyFill="1" applyBorder="1" applyProtection="1">
      <protection locked="0"/>
    </xf>
    <xf numFmtId="164" fontId="14" fillId="17" borderId="34" xfId="1" applyFont="1" applyFill="1" applyBorder="1" applyProtection="1">
      <protection locked="0"/>
    </xf>
    <xf numFmtId="0" fontId="14" fillId="17" borderId="34" xfId="0" applyFont="1" applyFill="1" applyBorder="1" applyProtection="1">
      <protection locked="0"/>
    </xf>
    <xf numFmtId="9" fontId="14" fillId="17" borderId="34" xfId="0" applyNumberFormat="1" applyFont="1" applyFill="1" applyBorder="1" applyProtection="1">
      <protection locked="0"/>
    </xf>
    <xf numFmtId="164" fontId="14" fillId="17" borderId="34" xfId="1" applyFont="1" applyFill="1" applyBorder="1" applyProtection="1"/>
    <xf numFmtId="0" fontId="3" fillId="17" borderId="34" xfId="0" applyFont="1" applyFill="1" applyBorder="1" applyProtection="1">
      <protection locked="0"/>
    </xf>
    <xf numFmtId="9" fontId="3" fillId="17" borderId="34" xfId="0" applyNumberFormat="1" applyFont="1" applyFill="1" applyBorder="1" applyProtection="1">
      <protection locked="0"/>
    </xf>
    <xf numFmtId="164" fontId="14" fillId="17" borderId="35" xfId="1" applyFont="1" applyFill="1" applyBorder="1" applyProtection="1"/>
    <xf numFmtId="0" fontId="3" fillId="17" borderId="36" xfId="0" applyFont="1" applyFill="1" applyBorder="1" applyProtection="1">
      <protection locked="0"/>
    </xf>
    <xf numFmtId="164" fontId="3" fillId="17" borderId="37" xfId="1" applyFont="1" applyFill="1" applyBorder="1" applyProtection="1">
      <protection locked="0"/>
    </xf>
    <xf numFmtId="0" fontId="3" fillId="17" borderId="37" xfId="0" applyFont="1" applyFill="1" applyBorder="1" applyProtection="1">
      <protection locked="0"/>
    </xf>
    <xf numFmtId="9" fontId="3" fillId="17" borderId="37" xfId="0" applyNumberFormat="1" applyFont="1" applyFill="1" applyBorder="1" applyProtection="1">
      <protection locked="0"/>
    </xf>
    <xf numFmtId="164" fontId="3" fillId="17" borderId="37" xfId="1" applyFont="1" applyFill="1" applyBorder="1" applyProtection="1"/>
    <xf numFmtId="0" fontId="14" fillId="17" borderId="37" xfId="0" applyFont="1" applyFill="1" applyBorder="1" applyProtection="1">
      <protection locked="0"/>
    </xf>
    <xf numFmtId="9" fontId="14" fillId="17" borderId="37" xfId="0" applyNumberFormat="1" applyFont="1" applyFill="1" applyBorder="1" applyProtection="1">
      <protection locked="0"/>
    </xf>
    <xf numFmtId="164" fontId="3" fillId="17" borderId="38" xfId="1" applyFont="1" applyFill="1" applyBorder="1" applyProtection="1"/>
    <xf numFmtId="0" fontId="14" fillId="17" borderId="30" xfId="0" applyFont="1" applyFill="1" applyBorder="1" applyProtection="1">
      <protection locked="0"/>
    </xf>
    <xf numFmtId="164" fontId="14" fillId="17" borderId="31" xfId="1" applyFont="1" applyFill="1" applyBorder="1" applyProtection="1">
      <protection locked="0"/>
    </xf>
    <xf numFmtId="0" fontId="14" fillId="17" borderId="31" xfId="0" applyFont="1" applyFill="1" applyBorder="1" applyProtection="1">
      <protection locked="0"/>
    </xf>
    <xf numFmtId="9" fontId="14" fillId="17" borderId="31" xfId="0" applyNumberFormat="1" applyFont="1" applyFill="1" applyBorder="1" applyProtection="1">
      <protection locked="0"/>
    </xf>
    <xf numFmtId="164" fontId="14" fillId="17" borderId="31" xfId="1" applyFont="1" applyFill="1" applyBorder="1" applyProtection="1"/>
    <xf numFmtId="0" fontId="3" fillId="17" borderId="31" xfId="0" applyFont="1" applyFill="1" applyBorder="1" applyProtection="1">
      <protection locked="0"/>
    </xf>
    <xf numFmtId="9" fontId="3" fillId="17" borderId="31" xfId="0" applyNumberFormat="1" applyFont="1" applyFill="1" applyBorder="1" applyProtection="1">
      <protection locked="0"/>
    </xf>
    <xf numFmtId="164" fontId="14" fillId="17" borderId="32" xfId="1" applyFont="1" applyFill="1" applyBorder="1" applyProtection="1"/>
    <xf numFmtId="0" fontId="3" fillId="17" borderId="33" xfId="0" applyFont="1" applyFill="1" applyBorder="1" applyProtection="1">
      <protection locked="0"/>
    </xf>
    <xf numFmtId="164" fontId="3" fillId="17" borderId="34" xfId="1" applyFont="1" applyFill="1" applyBorder="1" applyProtection="1">
      <protection locked="0"/>
    </xf>
    <xf numFmtId="164" fontId="3" fillId="17" borderId="34" xfId="1" applyFont="1" applyFill="1" applyBorder="1" applyProtection="1"/>
    <xf numFmtId="164" fontId="3" fillId="17" borderId="35" xfId="1" applyFont="1" applyFill="1" applyBorder="1" applyProtection="1"/>
    <xf numFmtId="0" fontId="14" fillId="17" borderId="31" xfId="0" applyFont="1" applyFill="1" applyBorder="1" applyAlignment="1" applyProtection="1">
      <alignment horizontal="center"/>
      <protection locked="0"/>
    </xf>
    <xf numFmtId="164" fontId="14" fillId="17" borderId="31" xfId="1" applyFont="1" applyFill="1" applyBorder="1" applyAlignment="1" applyProtection="1">
      <alignment wrapText="1"/>
    </xf>
    <xf numFmtId="0" fontId="14" fillId="17" borderId="31" xfId="0" applyFont="1" applyFill="1" applyBorder="1" applyAlignment="1" applyProtection="1">
      <alignment horizontal="right"/>
      <protection locked="0"/>
    </xf>
    <xf numFmtId="0" fontId="2" fillId="0" borderId="0" xfId="0" applyFont="1" applyAlignment="1">
      <alignment horizontal="left" vertical="center"/>
    </xf>
    <xf numFmtId="0" fontId="3" fillId="13" borderId="1" xfId="0" applyFont="1" applyFill="1" applyBorder="1" applyAlignment="1" applyProtection="1">
      <alignment horizontal="left" vertical="center"/>
      <protection locked="0"/>
    </xf>
    <xf numFmtId="0" fontId="11" fillId="0" borderId="0" xfId="4" applyFont="1" applyAlignment="1">
      <alignment horizontal="left"/>
    </xf>
    <xf numFmtId="0" fontId="6" fillId="0" borderId="0" xfId="4" applyFont="1" applyAlignment="1">
      <alignment horizontal="left" vertical="top" wrapText="1"/>
    </xf>
    <xf numFmtId="0" fontId="19" fillId="0" borderId="0" xfId="4"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5" fillId="0" borderId="0" xfId="0" applyFont="1" applyAlignment="1">
      <alignment horizontal="left" wrapText="1"/>
    </xf>
    <xf numFmtId="0" fontId="6" fillId="0" borderId="0" xfId="0" applyFont="1" applyAlignment="1">
      <alignment horizontal="left" wrapText="1"/>
    </xf>
    <xf numFmtId="0" fontId="11" fillId="0" borderId="0" xfId="0" applyFont="1" applyAlignment="1">
      <alignment horizontal="left" vertical="top" wrapText="1"/>
    </xf>
    <xf numFmtId="0" fontId="6" fillId="0" borderId="0" xfId="4" applyFont="1" applyAlignment="1">
      <alignment vertical="center" wrapText="1"/>
    </xf>
    <xf numFmtId="0" fontId="15" fillId="0" borderId="2" xfId="0" applyFont="1" applyBorder="1" applyAlignment="1">
      <alignment horizontal="center" vertical="center" wrapText="1"/>
    </xf>
    <xf numFmtId="0" fontId="25" fillId="5" borderId="49" xfId="3" applyFont="1" applyFill="1" applyBorder="1" applyAlignment="1">
      <alignment horizontal="center" vertical="center" wrapText="1"/>
    </xf>
    <xf numFmtId="0" fontId="25" fillId="5" borderId="52" xfId="3" applyFont="1" applyFill="1" applyBorder="1" applyAlignment="1">
      <alignment horizontal="center" vertical="center" wrapText="1"/>
    </xf>
    <xf numFmtId="0" fontId="11" fillId="5" borderId="50" xfId="3" applyFont="1" applyFill="1" applyBorder="1" applyAlignment="1">
      <alignment horizontal="center" vertical="center" wrapText="1"/>
    </xf>
    <xf numFmtId="0" fontId="11" fillId="5" borderId="51" xfId="3" applyFont="1" applyFill="1" applyBorder="1" applyAlignment="1">
      <alignment horizontal="center" vertical="center" wrapText="1"/>
    </xf>
    <xf numFmtId="0" fontId="22" fillId="10" borderId="0" xfId="0" applyFont="1" applyFill="1" applyAlignment="1">
      <alignment horizontal="center" vertical="center" wrapText="1"/>
    </xf>
    <xf numFmtId="0" fontId="11" fillId="5" borderId="24" xfId="3" applyFont="1" applyFill="1" applyBorder="1" applyAlignment="1">
      <alignment horizontal="center" vertical="center" wrapText="1"/>
    </xf>
    <xf numFmtId="0" fontId="20" fillId="0" borderId="0" xfId="0" applyFont="1" applyAlignment="1">
      <alignment wrapText="1"/>
    </xf>
    <xf numFmtId="0" fontId="3" fillId="8" borderId="48"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26" fillId="9" borderId="22" xfId="0" applyFont="1" applyFill="1" applyBorder="1" applyAlignment="1" applyProtection="1">
      <alignment horizontal="center" vertical="center" wrapText="1"/>
      <protection locked="0"/>
    </xf>
    <xf numFmtId="0" fontId="26" fillId="9" borderId="23" xfId="0" applyFont="1" applyFill="1" applyBorder="1" applyAlignment="1" applyProtection="1">
      <alignment horizontal="center" vertical="center" wrapText="1"/>
      <protection locked="0"/>
    </xf>
    <xf numFmtId="0" fontId="26" fillId="9" borderId="24" xfId="0" applyFont="1" applyFill="1" applyBorder="1" applyAlignment="1" applyProtection="1">
      <alignment horizontal="center" vertical="center" wrapText="1"/>
      <protection locked="0"/>
    </xf>
    <xf numFmtId="1" fontId="26" fillId="9" borderId="44" xfId="0" applyNumberFormat="1" applyFont="1" applyFill="1" applyBorder="1" applyAlignment="1">
      <alignment horizontal="center" vertical="center"/>
    </xf>
    <xf numFmtId="1" fontId="26" fillId="9" borderId="46" xfId="0" applyNumberFormat="1" applyFont="1" applyFill="1" applyBorder="1" applyAlignment="1">
      <alignment horizontal="center" vertical="center"/>
    </xf>
    <xf numFmtId="0" fontId="26" fillId="9" borderId="44" xfId="0" applyFont="1" applyFill="1" applyBorder="1" applyAlignment="1">
      <alignment horizontal="center"/>
    </xf>
    <xf numFmtId="0" fontId="26" fillId="9" borderId="45" xfId="0" applyFont="1" applyFill="1" applyBorder="1" applyAlignment="1">
      <alignment horizontal="center"/>
    </xf>
    <xf numFmtId="0" fontId="26" fillId="9" borderId="46" xfId="0" applyFont="1" applyFill="1" applyBorder="1" applyAlignment="1">
      <alignment horizontal="center"/>
    </xf>
    <xf numFmtId="0" fontId="3" fillId="8" borderId="6"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26" fillId="7" borderId="15" xfId="0" applyFont="1" applyFill="1" applyBorder="1" applyAlignment="1" applyProtection="1">
      <alignment horizontal="center"/>
      <protection locked="0"/>
    </xf>
    <xf numFmtId="0" fontId="26" fillId="7" borderId="16" xfId="0" applyFont="1" applyFill="1" applyBorder="1" applyAlignment="1" applyProtection="1">
      <alignment horizontal="center"/>
      <protection locked="0"/>
    </xf>
    <xf numFmtId="0" fontId="14" fillId="0" borderId="26"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4" fillId="0" borderId="27" xfId="0" applyFont="1" applyBorder="1" applyAlignment="1" applyProtection="1">
      <alignment horizontal="center"/>
      <protection locked="0"/>
    </xf>
    <xf numFmtId="0" fontId="14" fillId="0" borderId="30" xfId="0" applyFont="1" applyBorder="1" applyAlignment="1" applyProtection="1">
      <alignment horizontal="center"/>
      <protection locked="0"/>
    </xf>
    <xf numFmtId="164" fontId="26" fillId="9" borderId="28" xfId="1" applyFont="1" applyFill="1" applyBorder="1" applyAlignment="1" applyProtection="1">
      <alignment horizontal="center" wrapText="1"/>
      <protection locked="0"/>
    </xf>
    <xf numFmtId="164" fontId="26" fillId="9" borderId="31" xfId="1" applyFont="1" applyFill="1" applyBorder="1" applyAlignment="1" applyProtection="1">
      <alignment horizontal="center" wrapText="1"/>
      <protection locked="0"/>
    </xf>
  </cellXfs>
  <cellStyles count="5">
    <cellStyle name="Comma" xfId="1" builtinId="3"/>
    <cellStyle name="Normal" xfId="0" builtinId="0"/>
    <cellStyle name="Normal 2" xfId="3" xr:uid="{00000000-0005-0000-0000-000002000000}"/>
    <cellStyle name="Normal 3" xfId="4" xr:uid="{00000000-0005-0000-0000-000003000000}"/>
    <cellStyle name="Percent" xfId="2" builtinId="5"/>
  </cellStyles>
  <dxfs count="0"/>
  <tableStyles count="0" defaultTableStyle="TableStyleMedium2" defaultPivotStyle="PivotStyleLight16"/>
  <colors>
    <mruColors>
      <color rgb="FF3DD6D0"/>
      <color rgb="FFDDD7F4"/>
      <color rgb="FFBFB6F2"/>
      <color rgb="FFFBFAFF"/>
      <color rgb="FF9F91F2"/>
      <color rgb="FF11173F"/>
      <color rgb="FF571CE8"/>
      <color rgb="FFBFB6F4"/>
      <color rgb="FF15B097"/>
      <color rgb="FF705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420370</xdr:colOff>
      <xdr:row>0</xdr:row>
      <xdr:rowOff>0</xdr:rowOff>
    </xdr:from>
    <xdr:to>
      <xdr:col>8</xdr:col>
      <xdr:colOff>66040</xdr:colOff>
      <xdr:row>1</xdr:row>
      <xdr:rowOff>130152</xdr:rowOff>
    </xdr:to>
    <xdr:pic>
      <xdr:nvPicPr>
        <xdr:cNvPr id="7" name="Picture 6">
          <a:extLst>
            <a:ext uri="{FF2B5EF4-FFF2-40B4-BE49-F238E27FC236}">
              <a16:creationId xmlns:a16="http://schemas.microsoft.com/office/drawing/2014/main" id="{BE8EB6CB-8A09-C4BD-FDF7-533613AFC6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0370" y="0"/>
          <a:ext cx="3676650" cy="13950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showGridLines="0" workbookViewId="0"/>
  </sheetViews>
  <sheetFormatPr defaultColWidth="8.6875" defaultRowHeight="14.25" x14ac:dyDescent="0.45"/>
  <cols>
    <col min="1" max="1" width="8.6875" style="13"/>
    <col min="2" max="4" width="5.375" style="13" customWidth="1"/>
    <col min="5" max="5" width="1.875" style="13" customWidth="1"/>
    <col min="6" max="8" width="8.6875" style="13"/>
    <col min="9" max="11" width="12.1875" style="13" customWidth="1"/>
    <col min="12" max="12" width="13.875" style="13" customWidth="1"/>
    <col min="13" max="16384" width="8.6875" style="13"/>
  </cols>
  <sheetData>
    <row r="1" spans="1:12" ht="100.05" customHeight="1" x14ac:dyDescent="0.45"/>
    <row r="2" spans="1:12" s="90" customFormat="1" x14ac:dyDescent="0.45"/>
    <row r="3" spans="1:12" s="90" customFormat="1" ht="16.899999999999999" x14ac:dyDescent="0.5">
      <c r="B3" s="203" t="s">
        <v>129</v>
      </c>
    </row>
    <row r="4" spans="1:12" s="90" customFormat="1" ht="15.75" x14ac:dyDescent="0.5">
      <c r="B4" s="17" t="s">
        <v>130</v>
      </c>
    </row>
    <row r="5" spans="1:12" x14ac:dyDescent="0.45">
      <c r="A5" s="13">
        <v>1</v>
      </c>
      <c r="B5" s="91" t="s">
        <v>169</v>
      </c>
    </row>
    <row r="6" spans="1:12" x14ac:dyDescent="0.45">
      <c r="C6" s="13" t="s">
        <v>1</v>
      </c>
    </row>
    <row r="7" spans="1:12" x14ac:dyDescent="0.45">
      <c r="C7" s="13" t="s">
        <v>2</v>
      </c>
    </row>
    <row r="8" spans="1:12" x14ac:dyDescent="0.45">
      <c r="C8" s="92" t="s">
        <v>171</v>
      </c>
    </row>
    <row r="9" spans="1:12" x14ac:dyDescent="0.45">
      <c r="C9" s="92" t="s">
        <v>172</v>
      </c>
    </row>
    <row r="11" spans="1:12" x14ac:dyDescent="0.45">
      <c r="A11" s="13">
        <v>2</v>
      </c>
      <c r="B11" s="13" t="s">
        <v>68</v>
      </c>
    </row>
    <row r="12" spans="1:12" ht="32.549999999999997" customHeight="1" x14ac:dyDescent="0.45">
      <c r="B12" s="187" t="s">
        <v>149</v>
      </c>
      <c r="C12" s="188"/>
      <c r="D12" s="189"/>
      <c r="F12" s="332" t="s">
        <v>173</v>
      </c>
      <c r="G12" s="333"/>
      <c r="H12" s="333"/>
      <c r="I12" s="333"/>
      <c r="J12" s="333"/>
      <c r="K12" s="333"/>
      <c r="L12" s="333"/>
    </row>
    <row r="13" spans="1:12" ht="32" customHeight="1" x14ac:dyDescent="0.45">
      <c r="B13" s="200" t="s">
        <v>69</v>
      </c>
      <c r="C13" s="201"/>
      <c r="D13" s="202"/>
      <c r="F13" s="333"/>
      <c r="G13" s="333"/>
      <c r="H13" s="333"/>
      <c r="I13" s="333"/>
      <c r="J13" s="333"/>
      <c r="K13" s="333"/>
      <c r="L13" s="333"/>
    </row>
    <row r="14" spans="1:12" ht="32" customHeight="1" x14ac:dyDescent="0.45">
      <c r="B14" s="190" t="s">
        <v>70</v>
      </c>
      <c r="C14" s="191"/>
      <c r="D14" s="192"/>
      <c r="F14" s="333"/>
      <c r="G14" s="333"/>
      <c r="H14" s="333"/>
      <c r="I14" s="333"/>
      <c r="J14" s="333"/>
      <c r="K14" s="333"/>
      <c r="L14" s="333"/>
    </row>
    <row r="15" spans="1:12" ht="32" customHeight="1" x14ac:dyDescent="0.45">
      <c r="B15" s="193" t="s">
        <v>71</v>
      </c>
      <c r="C15" s="194"/>
      <c r="D15" s="195"/>
      <c r="F15" s="333"/>
      <c r="G15" s="333"/>
      <c r="H15" s="333"/>
      <c r="I15" s="333"/>
      <c r="J15" s="333"/>
      <c r="K15" s="333"/>
      <c r="L15" s="333"/>
    </row>
    <row r="16" spans="1:12" x14ac:dyDescent="0.45">
      <c r="F16" s="14"/>
      <c r="G16" s="14"/>
      <c r="H16" s="14"/>
      <c r="I16" s="14"/>
      <c r="J16" s="14"/>
      <c r="K16" s="14"/>
      <c r="L16" s="14"/>
    </row>
    <row r="17" spans="1:14" ht="74.55" customHeight="1" x14ac:dyDescent="0.45">
      <c r="A17" s="15">
        <v>3</v>
      </c>
      <c r="B17" s="334" t="s">
        <v>174</v>
      </c>
      <c r="C17" s="334"/>
      <c r="D17" s="334"/>
      <c r="E17" s="334"/>
      <c r="F17" s="334"/>
      <c r="G17" s="334"/>
      <c r="H17" s="334"/>
      <c r="I17" s="334"/>
      <c r="J17" s="334"/>
      <c r="K17" s="334"/>
      <c r="L17" s="334"/>
    </row>
    <row r="18" spans="1:14" x14ac:dyDescent="0.45">
      <c r="B18" s="335"/>
      <c r="C18" s="335"/>
      <c r="D18" s="335"/>
      <c r="E18" s="335"/>
      <c r="F18" s="335"/>
      <c r="G18" s="335"/>
      <c r="H18" s="335"/>
      <c r="I18" s="335"/>
      <c r="J18" s="335"/>
      <c r="K18" s="335"/>
      <c r="L18" s="335"/>
    </row>
    <row r="19" spans="1:14" ht="172.8" customHeight="1" x14ac:dyDescent="0.45">
      <c r="A19" s="15">
        <v>4</v>
      </c>
      <c r="B19" s="330" t="s">
        <v>177</v>
      </c>
      <c r="C19" s="331"/>
      <c r="D19" s="331"/>
      <c r="E19" s="331"/>
      <c r="F19" s="331"/>
      <c r="G19" s="331"/>
      <c r="H19" s="331"/>
      <c r="I19" s="331"/>
      <c r="J19" s="331"/>
      <c r="K19" s="331"/>
      <c r="L19" s="331"/>
    </row>
    <row r="20" spans="1:14" ht="10.25" customHeight="1" x14ac:dyDescent="0.45">
      <c r="B20" s="335"/>
      <c r="C20" s="335"/>
      <c r="D20" s="335"/>
      <c r="E20" s="335"/>
      <c r="F20" s="335"/>
      <c r="G20" s="335"/>
      <c r="H20" s="335"/>
      <c r="I20" s="335"/>
      <c r="J20" s="335"/>
      <c r="K20" s="335"/>
      <c r="L20" s="335"/>
    </row>
    <row r="21" spans="1:14" ht="118.5" customHeight="1" x14ac:dyDescent="0.45">
      <c r="A21" s="15">
        <v>5</v>
      </c>
      <c r="B21" s="330" t="s">
        <v>175</v>
      </c>
      <c r="C21" s="331"/>
      <c r="D21" s="331"/>
      <c r="E21" s="331"/>
      <c r="F21" s="331"/>
      <c r="G21" s="331"/>
      <c r="H21" s="331"/>
      <c r="I21" s="331"/>
      <c r="J21" s="331"/>
      <c r="K21" s="331"/>
      <c r="L21" s="331"/>
    </row>
    <row r="22" spans="1:14" ht="6.5" customHeight="1" x14ac:dyDescent="0.45">
      <c r="B22" s="16"/>
      <c r="C22" s="16"/>
      <c r="D22" s="16"/>
      <c r="E22" s="16"/>
      <c r="F22" s="16"/>
      <c r="G22" s="16"/>
      <c r="H22" s="16"/>
      <c r="I22" s="16"/>
      <c r="J22" s="16"/>
      <c r="K22" s="16"/>
      <c r="L22" s="16"/>
    </row>
    <row r="23" spans="1:14" ht="45.5" customHeight="1" x14ac:dyDescent="0.45">
      <c r="A23" s="15">
        <v>6</v>
      </c>
      <c r="B23" s="330" t="s">
        <v>176</v>
      </c>
      <c r="C23" s="331"/>
      <c r="D23" s="331"/>
      <c r="E23" s="331"/>
      <c r="F23" s="331"/>
      <c r="G23" s="331"/>
      <c r="H23" s="331"/>
      <c r="I23" s="331"/>
      <c r="J23" s="331"/>
      <c r="K23" s="331"/>
      <c r="L23" s="331"/>
      <c r="M23" s="12"/>
      <c r="N23" s="12"/>
    </row>
    <row r="24" spans="1:14" x14ac:dyDescent="0.45">
      <c r="A24" s="15">
        <v>7</v>
      </c>
      <c r="B24" s="327" t="s">
        <v>128</v>
      </c>
      <c r="C24" s="327"/>
      <c r="D24" s="327"/>
      <c r="E24" s="327"/>
      <c r="F24" s="327"/>
      <c r="G24" s="327"/>
      <c r="H24" s="327"/>
      <c r="I24" s="327"/>
      <c r="J24" s="327"/>
      <c r="K24" s="327"/>
      <c r="L24" s="327"/>
    </row>
    <row r="25" spans="1:14" ht="6.5" customHeight="1" x14ac:dyDescent="0.45">
      <c r="A25" s="15"/>
    </row>
    <row r="26" spans="1:14" ht="45.75" customHeight="1" x14ac:dyDescent="0.45">
      <c r="A26" s="15">
        <v>8</v>
      </c>
      <c r="B26" s="328" t="s">
        <v>170</v>
      </c>
      <c r="C26" s="328"/>
      <c r="D26" s="328"/>
      <c r="E26" s="328"/>
      <c r="F26" s="328"/>
      <c r="G26" s="328"/>
      <c r="H26" s="328"/>
      <c r="I26" s="328"/>
      <c r="J26" s="328"/>
      <c r="K26" s="328"/>
      <c r="L26" s="328"/>
    </row>
    <row r="27" spans="1:14" x14ac:dyDescent="0.45">
      <c r="A27" s="15"/>
      <c r="B27" s="16"/>
      <c r="C27" s="16"/>
      <c r="D27" s="16"/>
      <c r="E27" s="16"/>
      <c r="F27" s="16"/>
      <c r="G27" s="16"/>
      <c r="H27" s="16"/>
      <c r="I27" s="16"/>
      <c r="J27" s="16"/>
      <c r="K27" s="16"/>
      <c r="L27" s="16"/>
    </row>
    <row r="28" spans="1:14" x14ac:dyDescent="0.45">
      <c r="A28" s="15"/>
      <c r="B28" s="329"/>
      <c r="C28" s="329"/>
      <c r="D28" s="329"/>
      <c r="E28" s="329"/>
      <c r="F28" s="329"/>
      <c r="G28" s="329"/>
      <c r="H28" s="329"/>
      <c r="I28" s="329"/>
      <c r="J28" s="329"/>
      <c r="K28" s="329"/>
      <c r="L28" s="329"/>
    </row>
  </sheetData>
  <mergeCells count="10">
    <mergeCell ref="B24:L24"/>
    <mergeCell ref="B26:L26"/>
    <mergeCell ref="B28:L28"/>
    <mergeCell ref="B21:L21"/>
    <mergeCell ref="F12:L15"/>
    <mergeCell ref="B17:L17"/>
    <mergeCell ref="B19:L19"/>
    <mergeCell ref="B23:L23"/>
    <mergeCell ref="B18:L18"/>
    <mergeCell ref="B20:L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94"/>
  <sheetViews>
    <sheetView showGridLines="0" zoomScale="80" zoomScaleNormal="80" workbookViewId="0"/>
  </sheetViews>
  <sheetFormatPr defaultColWidth="8.8125" defaultRowHeight="14.25" x14ac:dyDescent="0.45"/>
  <cols>
    <col min="1" max="1" width="5.1875" style="41" customWidth="1"/>
    <col min="2" max="2" width="67.6875" style="42" customWidth="1"/>
    <col min="3" max="3" width="19" style="42" customWidth="1"/>
    <col min="4" max="4" width="15.375" style="42" customWidth="1"/>
    <col min="5" max="5" width="17.6875" style="42" customWidth="1"/>
    <col min="6" max="6" width="14.875" style="42" customWidth="1"/>
    <col min="7" max="7" width="14.3125" style="42" customWidth="1"/>
    <col min="8" max="8" width="14.6875" style="42" customWidth="1"/>
    <col min="9" max="9" width="9.1875" style="41" customWidth="1"/>
    <col min="10" max="10" width="10.1875" style="42" customWidth="1"/>
    <col min="11" max="11" width="10.3125" style="42" customWidth="1"/>
    <col min="12" max="12" width="7.875" style="42" customWidth="1"/>
    <col min="13" max="13" width="7.375" style="42" customWidth="1"/>
    <col min="14" max="14" width="8.625" style="41" customWidth="1"/>
    <col min="15" max="15" width="7.1875" style="42" customWidth="1"/>
    <col min="16" max="16" width="1.375" style="42" customWidth="1"/>
    <col min="17" max="17" width="7.3125" style="43" customWidth="1"/>
    <col min="18" max="18" width="1.875" style="42" customWidth="1"/>
    <col min="19" max="16384" width="8.8125" style="42"/>
  </cols>
  <sheetData>
    <row r="2" spans="1:17" ht="15.75" x14ac:dyDescent="0.45">
      <c r="B2" s="199" t="s">
        <v>185</v>
      </c>
    </row>
    <row r="4" spans="1:17" x14ac:dyDescent="0.45">
      <c r="B4" s="44" t="s">
        <v>131</v>
      </c>
      <c r="C4" s="133"/>
    </row>
    <row r="5" spans="1:17" x14ac:dyDescent="0.45">
      <c r="B5" s="44"/>
    </row>
    <row r="6" spans="1:17" ht="16.8" customHeight="1" x14ac:dyDescent="0.45">
      <c r="A6" s="1" t="s">
        <v>61</v>
      </c>
      <c r="B6" s="2" t="s">
        <v>127</v>
      </c>
    </row>
    <row r="7" spans="1:17" ht="16.8" customHeight="1" x14ac:dyDescent="0.45">
      <c r="B7" s="7"/>
      <c r="M7" s="4"/>
    </row>
    <row r="8" spans="1:17" ht="19.8" customHeight="1" x14ac:dyDescent="0.45">
      <c r="A8" s="41">
        <v>1</v>
      </c>
      <c r="B8" s="45" t="s">
        <v>65</v>
      </c>
      <c r="C8" s="42" t="s">
        <v>62</v>
      </c>
      <c r="D8" s="42" t="s">
        <v>63</v>
      </c>
      <c r="F8" s="3"/>
    </row>
    <row r="9" spans="1:17" ht="19.8" customHeight="1" x14ac:dyDescent="0.45">
      <c r="B9" s="89" t="s">
        <v>164</v>
      </c>
      <c r="C9" s="133"/>
      <c r="D9" s="134"/>
      <c r="F9" s="3"/>
    </row>
    <row r="10" spans="1:17" ht="19.8" customHeight="1" x14ac:dyDescent="0.45">
      <c r="B10" s="7"/>
      <c r="C10" s="7"/>
      <c r="D10" s="7"/>
      <c r="E10" s="7"/>
      <c r="F10" s="3"/>
    </row>
    <row r="11" spans="1:17" ht="16.8" customHeight="1" thickBot="1" x14ac:dyDescent="0.5">
      <c r="B11" s="45"/>
      <c r="C11" s="46"/>
      <c r="D11" s="47"/>
      <c r="F11" s="3"/>
      <c r="Q11" s="341" t="s">
        <v>155</v>
      </c>
    </row>
    <row r="12" spans="1:17" ht="16.8" customHeight="1" thickBot="1" x14ac:dyDescent="0.5">
      <c r="B12" s="45"/>
      <c r="C12" s="46"/>
      <c r="D12" s="349" t="s">
        <v>135</v>
      </c>
      <c r="E12" s="350"/>
      <c r="F12" s="351" t="s">
        <v>136</v>
      </c>
      <c r="G12" s="352"/>
      <c r="H12" s="352"/>
      <c r="I12" s="352"/>
      <c r="J12" s="352"/>
      <c r="K12" s="353"/>
      <c r="L12" s="351" t="s">
        <v>137</v>
      </c>
      <c r="M12" s="352"/>
      <c r="N12" s="352"/>
      <c r="O12" s="353"/>
      <c r="Q12" s="341"/>
    </row>
    <row r="13" spans="1:17" ht="16.8" customHeight="1" x14ac:dyDescent="0.45">
      <c r="B13" s="45"/>
      <c r="C13" s="354" t="s">
        <v>49</v>
      </c>
      <c r="D13" s="356" t="s">
        <v>32</v>
      </c>
      <c r="E13" s="345"/>
      <c r="F13" s="344" t="s">
        <v>48</v>
      </c>
      <c r="G13" s="345"/>
      <c r="H13" s="344" t="s">
        <v>47</v>
      </c>
      <c r="I13" s="345"/>
      <c r="J13" s="344" t="s">
        <v>52</v>
      </c>
      <c r="K13" s="345"/>
      <c r="L13" s="344" t="s">
        <v>50</v>
      </c>
      <c r="M13" s="345"/>
      <c r="N13" s="344" t="s">
        <v>51</v>
      </c>
      <c r="O13" s="345"/>
      <c r="Q13" s="341"/>
    </row>
    <row r="14" spans="1:17" ht="16.8" customHeight="1" thickBot="1" x14ac:dyDescent="0.5">
      <c r="B14" s="45"/>
      <c r="C14" s="355"/>
      <c r="D14" s="130" t="s">
        <v>46</v>
      </c>
      <c r="E14" s="131" t="s">
        <v>45</v>
      </c>
      <c r="F14" s="130" t="s">
        <v>46</v>
      </c>
      <c r="G14" s="131" t="s">
        <v>45</v>
      </c>
      <c r="H14" s="130" t="s">
        <v>46</v>
      </c>
      <c r="I14" s="131" t="s">
        <v>45</v>
      </c>
      <c r="J14" s="130" t="s">
        <v>46</v>
      </c>
      <c r="K14" s="131" t="s">
        <v>45</v>
      </c>
      <c r="L14" s="132" t="s">
        <v>46</v>
      </c>
      <c r="M14" s="131" t="s">
        <v>45</v>
      </c>
      <c r="N14" s="130" t="s">
        <v>46</v>
      </c>
      <c r="O14" s="131" t="s">
        <v>45</v>
      </c>
      <c r="Q14" s="341"/>
    </row>
    <row r="15" spans="1:17" ht="16.8" customHeight="1" x14ac:dyDescent="0.45">
      <c r="B15" s="204" t="s">
        <v>186</v>
      </c>
      <c r="C15" s="205"/>
      <c r="D15" s="206"/>
      <c r="E15" s="214" t="e">
        <f t="shared" ref="E15:E21" si="0">(D15/$C15)</f>
        <v>#DIV/0!</v>
      </c>
      <c r="F15" s="206"/>
      <c r="G15" s="214" t="e">
        <f t="shared" ref="G15:G21" si="1">(F15/$C15)</f>
        <v>#DIV/0!</v>
      </c>
      <c r="H15" s="206"/>
      <c r="I15" s="214" t="e">
        <f t="shared" ref="I15:I21" si="2">(H15/$C15)</f>
        <v>#DIV/0!</v>
      </c>
      <c r="J15" s="206"/>
      <c r="K15" s="214" t="e">
        <f t="shared" ref="K15:K21" si="3">(J15/$C15)</f>
        <v>#DIV/0!</v>
      </c>
      <c r="L15" s="206"/>
      <c r="M15" s="214" t="e">
        <f t="shared" ref="M15:M21" si="4">(L15/$C15)</f>
        <v>#DIV/0!</v>
      </c>
      <c r="N15" s="207"/>
      <c r="O15" s="214" t="e">
        <f t="shared" ref="O15:O21" si="5">(N15/$C15)</f>
        <v>#DIV/0!</v>
      </c>
      <c r="Q15" s="135">
        <f t="shared" ref="Q15:Q21" si="6">C15-D15-F15-H15-J15-L15-N15</f>
        <v>0</v>
      </c>
    </row>
    <row r="16" spans="1:17" ht="16.8" customHeight="1" x14ac:dyDescent="0.45">
      <c r="B16" s="204" t="s">
        <v>187</v>
      </c>
      <c r="C16" s="208"/>
      <c r="D16" s="209"/>
      <c r="E16" s="215" t="e">
        <f t="shared" si="0"/>
        <v>#DIV/0!</v>
      </c>
      <c r="F16" s="209"/>
      <c r="G16" s="215" t="e">
        <f t="shared" si="1"/>
        <v>#DIV/0!</v>
      </c>
      <c r="H16" s="209"/>
      <c r="I16" s="215" t="e">
        <f t="shared" si="2"/>
        <v>#DIV/0!</v>
      </c>
      <c r="J16" s="209"/>
      <c r="K16" s="215" t="e">
        <f t="shared" si="3"/>
        <v>#DIV/0!</v>
      </c>
      <c r="L16" s="209"/>
      <c r="M16" s="215" t="e">
        <f t="shared" si="4"/>
        <v>#DIV/0!</v>
      </c>
      <c r="N16" s="210"/>
      <c r="O16" s="215" t="e">
        <f t="shared" si="5"/>
        <v>#DIV/0!</v>
      </c>
      <c r="Q16" s="135">
        <f t="shared" si="6"/>
        <v>0</v>
      </c>
    </row>
    <row r="17" spans="1:17" ht="16.8" customHeight="1" x14ac:dyDescent="0.45">
      <c r="B17" s="204" t="s">
        <v>188</v>
      </c>
      <c r="C17" s="208"/>
      <c r="D17" s="209"/>
      <c r="E17" s="215" t="e">
        <f t="shared" si="0"/>
        <v>#DIV/0!</v>
      </c>
      <c r="F17" s="209"/>
      <c r="G17" s="215" t="e">
        <f t="shared" si="1"/>
        <v>#DIV/0!</v>
      </c>
      <c r="H17" s="209"/>
      <c r="I17" s="215" t="e">
        <f t="shared" si="2"/>
        <v>#DIV/0!</v>
      </c>
      <c r="J17" s="209"/>
      <c r="K17" s="215" t="e">
        <f t="shared" si="3"/>
        <v>#DIV/0!</v>
      </c>
      <c r="L17" s="209"/>
      <c r="M17" s="215" t="e">
        <f t="shared" si="4"/>
        <v>#DIV/0!</v>
      </c>
      <c r="N17" s="210"/>
      <c r="O17" s="215" t="e">
        <f t="shared" si="5"/>
        <v>#DIV/0!</v>
      </c>
      <c r="Q17" s="135">
        <f t="shared" si="6"/>
        <v>0</v>
      </c>
    </row>
    <row r="18" spans="1:17" ht="16.8" customHeight="1" x14ac:dyDescent="0.45">
      <c r="B18" s="204" t="s">
        <v>189</v>
      </c>
      <c r="C18" s="208"/>
      <c r="D18" s="209"/>
      <c r="E18" s="215" t="e">
        <f t="shared" si="0"/>
        <v>#DIV/0!</v>
      </c>
      <c r="F18" s="209"/>
      <c r="G18" s="215" t="e">
        <f t="shared" si="1"/>
        <v>#DIV/0!</v>
      </c>
      <c r="H18" s="209"/>
      <c r="I18" s="215" t="e">
        <f t="shared" si="2"/>
        <v>#DIV/0!</v>
      </c>
      <c r="J18" s="209"/>
      <c r="K18" s="215" t="e">
        <f t="shared" si="3"/>
        <v>#DIV/0!</v>
      </c>
      <c r="L18" s="209"/>
      <c r="M18" s="215" t="e">
        <f t="shared" si="4"/>
        <v>#DIV/0!</v>
      </c>
      <c r="N18" s="210"/>
      <c r="O18" s="215" t="e">
        <f t="shared" si="5"/>
        <v>#DIV/0!</v>
      </c>
      <c r="Q18" s="135"/>
    </row>
    <row r="19" spans="1:17" ht="16.8" customHeight="1" x14ac:dyDescent="0.45">
      <c r="B19" s="204" t="s">
        <v>190</v>
      </c>
      <c r="C19" s="208"/>
      <c r="D19" s="209"/>
      <c r="E19" s="215" t="e">
        <f t="shared" si="0"/>
        <v>#DIV/0!</v>
      </c>
      <c r="F19" s="209"/>
      <c r="G19" s="215" t="e">
        <f t="shared" si="1"/>
        <v>#DIV/0!</v>
      </c>
      <c r="H19" s="209"/>
      <c r="I19" s="215" t="e">
        <f t="shared" si="2"/>
        <v>#DIV/0!</v>
      </c>
      <c r="J19" s="209"/>
      <c r="K19" s="215" t="e">
        <f t="shared" si="3"/>
        <v>#DIV/0!</v>
      </c>
      <c r="L19" s="209"/>
      <c r="M19" s="215" t="e">
        <f t="shared" si="4"/>
        <v>#DIV/0!</v>
      </c>
      <c r="N19" s="210"/>
      <c r="O19" s="215" t="e">
        <f t="shared" si="5"/>
        <v>#DIV/0!</v>
      </c>
      <c r="Q19" s="135">
        <f t="shared" si="6"/>
        <v>0</v>
      </c>
    </row>
    <row r="20" spans="1:17" ht="16.8" customHeight="1" x14ac:dyDescent="0.45">
      <c r="B20" s="204" t="s">
        <v>191</v>
      </c>
      <c r="C20" s="208"/>
      <c r="D20" s="209"/>
      <c r="E20" s="215" t="e">
        <f t="shared" si="0"/>
        <v>#DIV/0!</v>
      </c>
      <c r="F20" s="209"/>
      <c r="G20" s="215" t="e">
        <f t="shared" si="1"/>
        <v>#DIV/0!</v>
      </c>
      <c r="H20" s="209"/>
      <c r="I20" s="215" t="e">
        <f t="shared" si="2"/>
        <v>#DIV/0!</v>
      </c>
      <c r="J20" s="209"/>
      <c r="K20" s="215" t="e">
        <f t="shared" si="3"/>
        <v>#DIV/0!</v>
      </c>
      <c r="L20" s="209"/>
      <c r="M20" s="215" t="e">
        <f t="shared" si="4"/>
        <v>#DIV/0!</v>
      </c>
      <c r="N20" s="210"/>
      <c r="O20" s="215" t="e">
        <f t="shared" si="5"/>
        <v>#DIV/0!</v>
      </c>
      <c r="Q20" s="135">
        <f t="shared" si="6"/>
        <v>0</v>
      </c>
    </row>
    <row r="21" spans="1:17" ht="16.8" customHeight="1" thickBot="1" x14ac:dyDescent="0.5">
      <c r="B21" s="204" t="s">
        <v>192</v>
      </c>
      <c r="C21" s="211"/>
      <c r="D21" s="212"/>
      <c r="E21" s="216" t="e">
        <f t="shared" si="0"/>
        <v>#DIV/0!</v>
      </c>
      <c r="F21" s="212"/>
      <c r="G21" s="216" t="e">
        <f t="shared" si="1"/>
        <v>#DIV/0!</v>
      </c>
      <c r="H21" s="212"/>
      <c r="I21" s="216" t="e">
        <f t="shared" si="2"/>
        <v>#DIV/0!</v>
      </c>
      <c r="J21" s="212"/>
      <c r="K21" s="216" t="e">
        <f t="shared" si="3"/>
        <v>#DIV/0!</v>
      </c>
      <c r="L21" s="212"/>
      <c r="M21" s="216" t="e">
        <f t="shared" si="4"/>
        <v>#DIV/0!</v>
      </c>
      <c r="N21" s="213"/>
      <c r="O21" s="216" t="e">
        <f t="shared" si="5"/>
        <v>#DIV/0!</v>
      </c>
      <c r="Q21" s="135">
        <f t="shared" si="6"/>
        <v>0</v>
      </c>
    </row>
    <row r="22" spans="1:17" ht="16.8" customHeight="1" x14ac:dyDescent="0.45">
      <c r="B22" s="45"/>
      <c r="C22" s="5"/>
      <c r="D22" s="5"/>
      <c r="E22" s="6"/>
      <c r="F22" s="5"/>
      <c r="G22" s="6"/>
      <c r="H22" s="5"/>
      <c r="I22" s="6"/>
      <c r="J22" s="5"/>
      <c r="K22" s="6"/>
      <c r="L22" s="5"/>
      <c r="M22" s="6"/>
      <c r="N22" s="5"/>
      <c r="O22" s="6"/>
    </row>
    <row r="23" spans="1:17" s="49" customFormat="1" ht="14" hidden="1" customHeight="1" x14ac:dyDescent="0.45">
      <c r="A23" s="48" t="s">
        <v>139</v>
      </c>
      <c r="B23" s="49" t="s">
        <v>59</v>
      </c>
      <c r="C23" s="337" t="s">
        <v>49</v>
      </c>
      <c r="D23" s="339" t="s">
        <v>32</v>
      </c>
      <c r="E23" s="340"/>
      <c r="F23" s="339" t="s">
        <v>48</v>
      </c>
      <c r="G23" s="340"/>
      <c r="H23" s="339" t="s">
        <v>47</v>
      </c>
      <c r="I23" s="340"/>
      <c r="J23" s="339" t="s">
        <v>52</v>
      </c>
      <c r="K23" s="340"/>
      <c r="L23" s="339" t="s">
        <v>50</v>
      </c>
      <c r="M23" s="340"/>
      <c r="N23" s="339" t="s">
        <v>51</v>
      </c>
      <c r="O23" s="342"/>
      <c r="P23" s="50"/>
      <c r="Q23" s="51"/>
    </row>
    <row r="24" spans="1:17" s="49" customFormat="1" ht="16.05" hidden="1" customHeight="1" x14ac:dyDescent="0.45">
      <c r="A24" s="48"/>
      <c r="B24" s="50" t="s">
        <v>66</v>
      </c>
      <c r="C24" s="338"/>
      <c r="D24" s="52" t="s">
        <v>46</v>
      </c>
      <c r="E24" s="52" t="s">
        <v>45</v>
      </c>
      <c r="F24" s="52" t="s">
        <v>46</v>
      </c>
      <c r="G24" s="52" t="s">
        <v>45</v>
      </c>
      <c r="H24" s="52" t="s">
        <v>46</v>
      </c>
      <c r="I24" s="52" t="s">
        <v>45</v>
      </c>
      <c r="J24" s="52" t="s">
        <v>46</v>
      </c>
      <c r="K24" s="52" t="s">
        <v>45</v>
      </c>
      <c r="L24" s="52" t="s">
        <v>46</v>
      </c>
      <c r="M24" s="52" t="s">
        <v>45</v>
      </c>
      <c r="N24" s="52" t="s">
        <v>46</v>
      </c>
      <c r="O24" s="53" t="s">
        <v>45</v>
      </c>
      <c r="P24" s="50"/>
      <c r="Q24" s="51"/>
    </row>
    <row r="25" spans="1:17" s="49" customFormat="1" ht="16.05" hidden="1" customHeight="1" x14ac:dyDescent="0.45">
      <c r="A25" s="48"/>
      <c r="B25" s="28" t="s">
        <v>141</v>
      </c>
      <c r="C25" s="29">
        <f>C15-L15-N15+C19-L19-N19</f>
        <v>0</v>
      </c>
      <c r="D25" s="30">
        <f>D15+D19</f>
        <v>0</v>
      </c>
      <c r="E25" s="31" t="e">
        <f>(D25/$C25)</f>
        <v>#DIV/0!</v>
      </c>
      <c r="F25" s="30">
        <f>F15+F19</f>
        <v>0</v>
      </c>
      <c r="G25" s="31" t="e">
        <f>(F25/$C25)</f>
        <v>#DIV/0!</v>
      </c>
      <c r="H25" s="30">
        <f>H15+H19</f>
        <v>0</v>
      </c>
      <c r="I25" s="31" t="e">
        <f>(H25/$C25)</f>
        <v>#DIV/0!</v>
      </c>
      <c r="J25" s="30">
        <f>J15+J19</f>
        <v>0</v>
      </c>
      <c r="K25" s="31" t="e">
        <f>(J25/$C25)</f>
        <v>#DIV/0!</v>
      </c>
      <c r="L25" s="31"/>
      <c r="M25" s="54"/>
      <c r="N25" s="55"/>
      <c r="O25" s="56"/>
      <c r="P25" s="50"/>
      <c r="Q25" s="51"/>
    </row>
    <row r="26" spans="1:17" s="49" customFormat="1" ht="16.05" hidden="1" customHeight="1" x14ac:dyDescent="0.45">
      <c r="A26" s="48"/>
      <c r="B26" s="28" t="s">
        <v>142</v>
      </c>
      <c r="C26" s="32">
        <f>C16-L16-N16+C20-L20-N20</f>
        <v>0</v>
      </c>
      <c r="D26" s="33">
        <f>D16+D20</f>
        <v>0</v>
      </c>
      <c r="E26" s="34" t="e">
        <f t="shared" ref="E26:E28" si="7">(D26/$C26)</f>
        <v>#DIV/0!</v>
      </c>
      <c r="F26" s="33">
        <f>F16+F20</f>
        <v>0</v>
      </c>
      <c r="G26" s="34" t="e">
        <f t="shared" ref="G26:G28" si="8">(F26/$C26)</f>
        <v>#DIV/0!</v>
      </c>
      <c r="H26" s="33">
        <f>H16+H20</f>
        <v>0</v>
      </c>
      <c r="I26" s="34" t="e">
        <f t="shared" ref="I26:I28" si="9">(H26/$C26)</f>
        <v>#DIV/0!</v>
      </c>
      <c r="J26" s="33">
        <f>J16+J20</f>
        <v>0</v>
      </c>
      <c r="K26" s="34" t="e">
        <f t="shared" ref="K26:K28" si="10">(J26/$C26)</f>
        <v>#DIV/0!</v>
      </c>
      <c r="L26" s="34"/>
      <c r="M26" s="57"/>
      <c r="N26" s="58"/>
      <c r="O26" s="59"/>
      <c r="P26" s="50"/>
      <c r="Q26" s="51"/>
    </row>
    <row r="27" spans="1:17" s="49" customFormat="1" ht="16.05" hidden="1" customHeight="1" x14ac:dyDescent="0.45">
      <c r="A27" s="48"/>
      <c r="B27" s="28" t="s">
        <v>80</v>
      </c>
      <c r="C27" s="32">
        <f>C17-L17-N17</f>
        <v>0</v>
      </c>
      <c r="D27" s="33">
        <f>D17</f>
        <v>0</v>
      </c>
      <c r="E27" s="34" t="e">
        <f t="shared" si="7"/>
        <v>#DIV/0!</v>
      </c>
      <c r="F27" s="33">
        <f>F17</f>
        <v>0</v>
      </c>
      <c r="G27" s="34" t="e">
        <f t="shared" si="8"/>
        <v>#DIV/0!</v>
      </c>
      <c r="H27" s="33">
        <f>H17</f>
        <v>0</v>
      </c>
      <c r="I27" s="34" t="e">
        <f t="shared" si="9"/>
        <v>#DIV/0!</v>
      </c>
      <c r="J27" s="33">
        <f>J17</f>
        <v>0</v>
      </c>
      <c r="K27" s="34" t="e">
        <f t="shared" si="10"/>
        <v>#DIV/0!</v>
      </c>
      <c r="L27" s="33"/>
      <c r="M27" s="57"/>
      <c r="N27" s="58"/>
      <c r="O27" s="59"/>
      <c r="P27" s="50"/>
      <c r="Q27" s="51"/>
    </row>
    <row r="28" spans="1:17" s="49" customFormat="1" ht="16.05" hidden="1" customHeight="1" x14ac:dyDescent="0.45">
      <c r="A28" s="48"/>
      <c r="B28" s="28" t="s">
        <v>138</v>
      </c>
      <c r="C28" s="32">
        <f>C18-L18-N18</f>
        <v>0</v>
      </c>
      <c r="D28" s="33">
        <f>D18</f>
        <v>0</v>
      </c>
      <c r="E28" s="34" t="e">
        <f t="shared" si="7"/>
        <v>#DIV/0!</v>
      </c>
      <c r="F28" s="33">
        <f>F18</f>
        <v>0</v>
      </c>
      <c r="G28" s="34" t="e">
        <f t="shared" si="8"/>
        <v>#DIV/0!</v>
      </c>
      <c r="H28" s="33">
        <f>H18</f>
        <v>0</v>
      </c>
      <c r="I28" s="34" t="e">
        <f t="shared" si="9"/>
        <v>#DIV/0!</v>
      </c>
      <c r="J28" s="33">
        <f>J18</f>
        <v>0</v>
      </c>
      <c r="K28" s="34" t="e">
        <f t="shared" si="10"/>
        <v>#DIV/0!</v>
      </c>
      <c r="L28" s="33"/>
      <c r="M28" s="57"/>
      <c r="N28" s="58"/>
      <c r="O28" s="59"/>
      <c r="P28" s="50"/>
      <c r="Q28" s="51"/>
    </row>
    <row r="29" spans="1:17" s="49" customFormat="1" ht="16.05" hidden="1" customHeight="1" x14ac:dyDescent="0.45">
      <c r="A29" s="48"/>
      <c r="B29" s="50"/>
      <c r="C29" s="60"/>
      <c r="D29" s="58"/>
      <c r="E29" s="57"/>
      <c r="F29" s="58"/>
      <c r="G29" s="57"/>
      <c r="H29" s="58"/>
      <c r="I29" s="57"/>
      <c r="J29" s="58"/>
      <c r="K29" s="57"/>
      <c r="L29" s="58"/>
      <c r="M29" s="57"/>
      <c r="N29" s="58"/>
      <c r="O29" s="59"/>
      <c r="P29" s="50"/>
      <c r="Q29" s="51"/>
    </row>
    <row r="30" spans="1:17" s="49" customFormat="1" ht="16.05" hidden="1" customHeight="1" x14ac:dyDescent="0.45">
      <c r="A30" s="48"/>
      <c r="B30" s="50"/>
      <c r="C30" s="60"/>
      <c r="D30" s="58"/>
      <c r="E30" s="57"/>
      <c r="F30" s="58"/>
      <c r="G30" s="57"/>
      <c r="H30" s="58"/>
      <c r="I30" s="57"/>
      <c r="J30" s="58"/>
      <c r="K30" s="57"/>
      <c r="L30" s="58"/>
      <c r="M30" s="57"/>
      <c r="N30" s="58"/>
      <c r="O30" s="59"/>
      <c r="P30" s="50"/>
      <c r="Q30" s="51"/>
    </row>
    <row r="31" spans="1:17" s="49" customFormat="1" ht="16.05" hidden="1" customHeight="1" x14ac:dyDescent="0.45">
      <c r="A31" s="48"/>
      <c r="B31" s="50"/>
      <c r="C31" s="61"/>
      <c r="D31" s="62"/>
      <c r="E31" s="63"/>
      <c r="F31" s="62"/>
      <c r="G31" s="63"/>
      <c r="H31" s="62"/>
      <c r="I31" s="63"/>
      <c r="J31" s="62"/>
      <c r="K31" s="63"/>
      <c r="L31" s="62"/>
      <c r="M31" s="63"/>
      <c r="N31" s="62"/>
      <c r="O31" s="64"/>
      <c r="P31" s="50"/>
      <c r="Q31" s="51"/>
    </row>
    <row r="32" spans="1:17" s="49" customFormat="1" ht="16.05" hidden="1" customHeight="1" x14ac:dyDescent="0.45">
      <c r="A32" s="65"/>
      <c r="B32" s="50"/>
      <c r="C32" s="50"/>
      <c r="D32" s="50"/>
      <c r="E32" s="50"/>
      <c r="F32" s="50"/>
      <c r="G32" s="50"/>
      <c r="H32" s="50"/>
      <c r="I32" s="50"/>
      <c r="J32" s="50"/>
      <c r="K32" s="50"/>
      <c r="L32" s="50"/>
      <c r="M32" s="50"/>
      <c r="N32" s="66"/>
      <c r="O32" s="66"/>
      <c r="Q32" s="51"/>
    </row>
    <row r="33" spans="1:17" ht="16.8" hidden="1" customHeight="1" thickBot="1" x14ac:dyDescent="0.5">
      <c r="B33" s="45"/>
      <c r="C33" s="3"/>
      <c r="D33" s="41"/>
      <c r="E33" s="41"/>
      <c r="F33" s="41"/>
      <c r="G33" s="41"/>
      <c r="H33" s="41"/>
      <c r="J33" s="41"/>
      <c r="K33" s="41"/>
      <c r="L33" s="41"/>
      <c r="M33" s="41"/>
      <c r="O33" s="41"/>
      <c r="Q33" s="41"/>
    </row>
    <row r="34" spans="1:17" s="49" customFormat="1" ht="16.05" hidden="1" customHeight="1" thickBot="1" x14ac:dyDescent="0.5">
      <c r="A34" s="65" t="s">
        <v>140</v>
      </c>
      <c r="B34" s="67" t="s">
        <v>81</v>
      </c>
      <c r="C34" s="68" t="s">
        <v>32</v>
      </c>
      <c r="D34" s="69" t="s">
        <v>33</v>
      </c>
      <c r="E34" s="69" t="s">
        <v>8</v>
      </c>
      <c r="F34" s="69" t="s">
        <v>52</v>
      </c>
      <c r="G34" s="70" t="s">
        <v>3</v>
      </c>
      <c r="H34" s="50"/>
      <c r="I34" s="50"/>
      <c r="J34" s="50"/>
      <c r="K34" s="50"/>
      <c r="L34" s="50"/>
      <c r="M34" s="50"/>
      <c r="N34" s="66"/>
      <c r="O34" s="66"/>
    </row>
    <row r="35" spans="1:17" s="49" customFormat="1" ht="16.05" hidden="1" customHeight="1" x14ac:dyDescent="0.45">
      <c r="A35" s="65"/>
      <c r="B35" s="7" t="s">
        <v>1</v>
      </c>
      <c r="C35" s="71">
        <v>0.89300000000000002</v>
      </c>
      <c r="D35" s="72">
        <v>6.0000000000000001E-3</v>
      </c>
      <c r="E35" s="72">
        <v>0</v>
      </c>
      <c r="F35" s="72">
        <v>6.0000000000000001E-3</v>
      </c>
      <c r="G35" s="73">
        <f>SUM(C35:F35)</f>
        <v>0.90500000000000003</v>
      </c>
      <c r="H35" s="50"/>
      <c r="I35" s="50"/>
      <c r="J35" s="50"/>
      <c r="K35" s="50"/>
      <c r="L35" s="50"/>
      <c r="M35" s="50"/>
      <c r="N35" s="66"/>
      <c r="O35" s="66"/>
    </row>
    <row r="36" spans="1:17" s="49" customFormat="1" ht="16.05" hidden="1" customHeight="1" x14ac:dyDescent="0.45">
      <c r="A36" s="65"/>
      <c r="B36" s="7" t="s">
        <v>2</v>
      </c>
      <c r="C36" s="74">
        <v>0.88700000000000001</v>
      </c>
      <c r="D36" s="75">
        <v>0</v>
      </c>
      <c r="E36" s="75">
        <v>0</v>
      </c>
      <c r="F36" s="75">
        <v>3.2000000000000001E-2</v>
      </c>
      <c r="G36" s="76">
        <f t="shared" ref="G36:G38" si="11">SUM(C36:F36)</f>
        <v>0.91900000000000004</v>
      </c>
      <c r="H36" s="50"/>
      <c r="I36" s="50"/>
      <c r="J36" s="50"/>
      <c r="K36" s="50"/>
      <c r="L36" s="50"/>
      <c r="M36" s="50"/>
      <c r="N36" s="66"/>
      <c r="O36" s="66"/>
    </row>
    <row r="37" spans="1:17" s="49" customFormat="1" ht="16.05" hidden="1" customHeight="1" x14ac:dyDescent="0.45">
      <c r="A37" s="65"/>
      <c r="B37" s="7" t="s">
        <v>38</v>
      </c>
      <c r="C37" s="77" t="e">
        <f>E25</f>
        <v>#DIV/0!</v>
      </c>
      <c r="D37" s="78" t="e">
        <f>G25</f>
        <v>#DIV/0!</v>
      </c>
      <c r="E37" s="78" t="e">
        <f>I25</f>
        <v>#DIV/0!</v>
      </c>
      <c r="F37" s="78" t="e">
        <f>K25</f>
        <v>#DIV/0!</v>
      </c>
      <c r="G37" s="79" t="e">
        <f t="shared" si="11"/>
        <v>#DIV/0!</v>
      </c>
      <c r="H37" s="50"/>
      <c r="I37" s="50"/>
      <c r="J37" s="50"/>
      <c r="K37" s="50"/>
      <c r="L37" s="50"/>
      <c r="M37" s="50"/>
      <c r="N37" s="66"/>
      <c r="O37" s="66"/>
    </row>
    <row r="38" spans="1:17" s="49" customFormat="1" ht="16.05" hidden="1" customHeight="1" thickBot="1" x14ac:dyDescent="0.5">
      <c r="A38" s="65"/>
      <c r="B38" s="7" t="s">
        <v>39</v>
      </c>
      <c r="C38" s="80" t="e">
        <f>E26</f>
        <v>#DIV/0!</v>
      </c>
      <c r="D38" s="81" t="e">
        <f>G26</f>
        <v>#DIV/0!</v>
      </c>
      <c r="E38" s="81" t="e">
        <f>I26</f>
        <v>#DIV/0!</v>
      </c>
      <c r="F38" s="81" t="e">
        <f>K26</f>
        <v>#DIV/0!</v>
      </c>
      <c r="G38" s="82" t="e">
        <f t="shared" si="11"/>
        <v>#DIV/0!</v>
      </c>
      <c r="H38" s="50"/>
      <c r="I38" s="50"/>
      <c r="J38" s="50"/>
      <c r="K38" s="50"/>
      <c r="L38" s="50"/>
      <c r="M38" s="50"/>
      <c r="N38" s="66"/>
      <c r="O38" s="66"/>
    </row>
    <row r="39" spans="1:17" s="49" customFormat="1" ht="16.05" customHeight="1" x14ac:dyDescent="0.45">
      <c r="A39" s="65"/>
      <c r="B39" s="50"/>
      <c r="C39" s="50"/>
      <c r="D39" s="50"/>
      <c r="E39" s="50"/>
      <c r="F39" s="50"/>
      <c r="G39" s="50"/>
      <c r="H39" s="50"/>
      <c r="I39" s="50"/>
      <c r="J39" s="50"/>
      <c r="K39" s="50"/>
      <c r="L39" s="50"/>
      <c r="M39" s="50"/>
      <c r="N39" s="66"/>
      <c r="O39" s="66"/>
      <c r="Q39" s="51"/>
    </row>
    <row r="40" spans="1:17" ht="16.8" customHeight="1" thickBot="1" x14ac:dyDescent="0.5">
      <c r="A40" s="1" t="s">
        <v>64</v>
      </c>
      <c r="B40" s="8" t="s">
        <v>82</v>
      </c>
      <c r="C40" s="3"/>
      <c r="D40" s="3"/>
      <c r="E40" s="45"/>
      <c r="F40" s="45"/>
      <c r="G40" s="45"/>
      <c r="H40" s="45"/>
      <c r="I40" s="42"/>
      <c r="N40" s="42"/>
    </row>
    <row r="41" spans="1:17" ht="22.25" customHeight="1" x14ac:dyDescent="0.45">
      <c r="C41" s="346" t="s">
        <v>83</v>
      </c>
      <c r="D41" s="347"/>
      <c r="E41" s="347"/>
      <c r="F41" s="347"/>
      <c r="G41" s="347"/>
      <c r="H41" s="348"/>
      <c r="I41" s="42"/>
      <c r="N41" s="42"/>
    </row>
    <row r="42" spans="1:17" ht="28.9" thickBot="1" x14ac:dyDescent="0.5">
      <c r="A42" s="43">
        <v>2</v>
      </c>
      <c r="B42" s="83" t="s">
        <v>84</v>
      </c>
      <c r="C42" s="126" t="s">
        <v>85</v>
      </c>
      <c r="D42" s="127" t="s">
        <v>86</v>
      </c>
      <c r="E42" s="128" t="s">
        <v>87</v>
      </c>
      <c r="F42" s="127" t="s">
        <v>86</v>
      </c>
      <c r="G42" s="128" t="s">
        <v>88</v>
      </c>
      <c r="H42" s="129" t="s">
        <v>86</v>
      </c>
      <c r="I42" s="42"/>
      <c r="N42" s="42"/>
    </row>
    <row r="43" spans="1:17" ht="43.05" customHeight="1" x14ac:dyDescent="0.45">
      <c r="B43" s="84" t="s">
        <v>143</v>
      </c>
      <c r="C43" s="21" t="s">
        <v>89</v>
      </c>
      <c r="D43" s="136"/>
      <c r="E43" s="22" t="s">
        <v>90</v>
      </c>
      <c r="F43" s="136"/>
      <c r="G43" s="22" t="s">
        <v>134</v>
      </c>
      <c r="H43" s="136"/>
      <c r="I43" s="42"/>
      <c r="N43" s="42"/>
    </row>
    <row r="44" spans="1:17" ht="43.05" customHeight="1" x14ac:dyDescent="0.45">
      <c r="B44" s="84" t="s">
        <v>144</v>
      </c>
      <c r="C44" s="23" t="s">
        <v>89</v>
      </c>
      <c r="D44" s="137"/>
      <c r="E44" s="24" t="s">
        <v>91</v>
      </c>
      <c r="F44" s="137"/>
      <c r="G44" s="24" t="s">
        <v>134</v>
      </c>
      <c r="H44" s="137"/>
      <c r="I44" s="42"/>
      <c r="N44" s="42"/>
    </row>
    <row r="45" spans="1:17" ht="43.05" customHeight="1" thickBot="1" x14ac:dyDescent="0.5">
      <c r="B45" s="84" t="s">
        <v>92</v>
      </c>
      <c r="C45" s="25" t="s">
        <v>89</v>
      </c>
      <c r="D45" s="138"/>
      <c r="E45" s="26" t="s">
        <v>93</v>
      </c>
      <c r="F45" s="138"/>
      <c r="G45" s="26" t="s">
        <v>134</v>
      </c>
      <c r="H45" s="138"/>
      <c r="I45" s="42"/>
      <c r="N45" s="42"/>
    </row>
    <row r="46" spans="1:17" ht="20.45" customHeight="1" x14ac:dyDescent="0.45">
      <c r="B46" s="9"/>
      <c r="C46" s="336"/>
      <c r="D46" s="336"/>
    </row>
    <row r="47" spans="1:17" x14ac:dyDescent="0.45">
      <c r="B47" s="9"/>
      <c r="C47" s="10"/>
      <c r="D47" s="10"/>
    </row>
    <row r="48" spans="1:17" ht="19.25" customHeight="1" x14ac:dyDescent="0.45">
      <c r="A48" s="41">
        <v>3</v>
      </c>
      <c r="B48" s="89" t="s">
        <v>165</v>
      </c>
      <c r="C48" s="10"/>
      <c r="D48" s="10"/>
    </row>
    <row r="49" spans="1:17" ht="19.25" customHeight="1" x14ac:dyDescent="0.45">
      <c r="B49" s="84" t="s">
        <v>156</v>
      </c>
      <c r="C49" s="139"/>
      <c r="D49" s="90" t="s">
        <v>45</v>
      </c>
      <c r="E49" s="140"/>
      <c r="F49" s="45" t="s">
        <v>157</v>
      </c>
    </row>
    <row r="50" spans="1:17" ht="19.25" customHeight="1" x14ac:dyDescent="0.45">
      <c r="B50" s="84" t="s">
        <v>158</v>
      </c>
      <c r="C50" s="139"/>
      <c r="D50" s="90" t="s">
        <v>45</v>
      </c>
      <c r="E50" s="140"/>
      <c r="F50" s="45" t="s">
        <v>157</v>
      </c>
    </row>
    <row r="51" spans="1:17" ht="19.25" customHeight="1" x14ac:dyDescent="0.45">
      <c r="B51" s="84" t="s">
        <v>159</v>
      </c>
      <c r="C51" s="139"/>
      <c r="D51" s="90" t="s">
        <v>45</v>
      </c>
      <c r="E51" s="140"/>
      <c r="F51" s="45" t="s">
        <v>157</v>
      </c>
    </row>
    <row r="52" spans="1:17" x14ac:dyDescent="0.45">
      <c r="B52" s="84"/>
      <c r="C52" s="10"/>
      <c r="D52" s="10"/>
    </row>
    <row r="53" spans="1:17" x14ac:dyDescent="0.45">
      <c r="B53" s="9"/>
      <c r="C53" s="10"/>
      <c r="D53" s="10"/>
    </row>
    <row r="54" spans="1:17" s="45" customFormat="1" ht="21" customHeight="1" x14ac:dyDescent="0.35">
      <c r="A54" s="43">
        <v>4</v>
      </c>
      <c r="B54" s="45" t="s">
        <v>133</v>
      </c>
      <c r="C54" s="140"/>
      <c r="D54" s="45" t="s">
        <v>42</v>
      </c>
      <c r="I54" s="43"/>
      <c r="N54" s="43"/>
      <c r="Q54" s="43"/>
    </row>
    <row r="55" spans="1:17" s="45" customFormat="1" ht="21" customHeight="1" x14ac:dyDescent="0.35">
      <c r="A55" s="43">
        <v>5</v>
      </c>
      <c r="B55" s="88" t="s">
        <v>162</v>
      </c>
      <c r="C55" s="140"/>
      <c r="D55" s="45" t="s">
        <v>42</v>
      </c>
      <c r="I55" s="43"/>
      <c r="N55" s="43"/>
      <c r="Q55" s="43"/>
    </row>
    <row r="56" spans="1:17" s="45" customFormat="1" ht="21" customHeight="1" x14ac:dyDescent="0.35">
      <c r="A56" s="43">
        <v>6</v>
      </c>
      <c r="B56" s="204" t="s">
        <v>196</v>
      </c>
      <c r="I56" s="43"/>
      <c r="N56" s="43"/>
      <c r="Q56" s="43"/>
    </row>
    <row r="57" spans="1:17" s="45" customFormat="1" ht="21" customHeight="1" x14ac:dyDescent="0.35">
      <c r="A57" s="43"/>
      <c r="B57" s="204" t="s">
        <v>197</v>
      </c>
      <c r="C57" s="140"/>
      <c r="D57" s="45" t="s">
        <v>42</v>
      </c>
      <c r="E57" s="326" t="s">
        <v>215</v>
      </c>
      <c r="I57" s="43"/>
      <c r="N57" s="43"/>
      <c r="Q57" s="43"/>
    </row>
    <row r="58" spans="1:17" s="45" customFormat="1" ht="21" customHeight="1" x14ac:dyDescent="0.35">
      <c r="A58" s="43"/>
      <c r="B58" s="204" t="s">
        <v>198</v>
      </c>
      <c r="C58" s="140"/>
      <c r="D58" s="45" t="s">
        <v>42</v>
      </c>
      <c r="E58" s="326" t="s">
        <v>215</v>
      </c>
      <c r="I58" s="43"/>
      <c r="N58" s="43"/>
      <c r="Q58" s="43"/>
    </row>
    <row r="59" spans="1:17" s="45" customFormat="1" ht="21" customHeight="1" x14ac:dyDescent="0.35">
      <c r="A59" s="43"/>
      <c r="B59" s="204" t="s">
        <v>199</v>
      </c>
      <c r="C59" s="140"/>
      <c r="D59" s="45" t="s">
        <v>42</v>
      </c>
      <c r="E59" s="326" t="s">
        <v>215</v>
      </c>
      <c r="I59" s="43"/>
      <c r="N59" s="43"/>
      <c r="Q59" s="43"/>
    </row>
    <row r="60" spans="1:17" s="45" customFormat="1" ht="21" customHeight="1" x14ac:dyDescent="0.35">
      <c r="A60" s="43"/>
      <c r="B60" s="204"/>
      <c r="I60" s="43"/>
      <c r="N60" s="43"/>
      <c r="Q60" s="43"/>
    </row>
    <row r="61" spans="1:17" s="45" customFormat="1" ht="21" customHeight="1" x14ac:dyDescent="0.35">
      <c r="A61" s="43">
        <v>7</v>
      </c>
      <c r="B61" s="45" t="s">
        <v>160</v>
      </c>
      <c r="I61" s="43"/>
      <c r="N61" s="43"/>
      <c r="Q61" s="43"/>
    </row>
    <row r="62" spans="1:17" s="45" customFormat="1" ht="21" customHeight="1" x14ac:dyDescent="0.35">
      <c r="A62" s="43"/>
      <c r="B62" s="204" t="s">
        <v>200</v>
      </c>
      <c r="C62" s="140"/>
      <c r="D62" s="45" t="s">
        <v>42</v>
      </c>
      <c r="I62" s="43"/>
      <c r="N62" s="43"/>
      <c r="Q62" s="43"/>
    </row>
    <row r="63" spans="1:17" s="45" customFormat="1" ht="21" customHeight="1" x14ac:dyDescent="0.35">
      <c r="A63" s="43"/>
      <c r="B63" s="204" t="s">
        <v>201</v>
      </c>
      <c r="C63" s="140"/>
      <c r="D63" s="45" t="s">
        <v>42</v>
      </c>
      <c r="I63" s="43"/>
      <c r="N63" s="43"/>
      <c r="Q63" s="43"/>
    </row>
    <row r="65" spans="1:17" s="45" customFormat="1" ht="21" customHeight="1" x14ac:dyDescent="0.35">
      <c r="A65" s="43">
        <v>8</v>
      </c>
      <c r="B65" s="204" t="s">
        <v>202</v>
      </c>
      <c r="I65" s="43"/>
      <c r="N65" s="43"/>
      <c r="Q65" s="43"/>
    </row>
    <row r="66" spans="1:17" s="45" customFormat="1" ht="21" customHeight="1" x14ac:dyDescent="0.35">
      <c r="A66" s="43"/>
      <c r="B66" s="204" t="s">
        <v>203</v>
      </c>
      <c r="C66" s="140"/>
      <c r="D66" s="45" t="s">
        <v>42</v>
      </c>
      <c r="E66" s="326" t="s">
        <v>214</v>
      </c>
      <c r="I66" s="43"/>
      <c r="N66" s="43"/>
      <c r="Q66" s="43"/>
    </row>
    <row r="67" spans="1:17" s="45" customFormat="1" ht="21" customHeight="1" x14ac:dyDescent="0.35">
      <c r="A67" s="43"/>
      <c r="B67" s="204" t="s">
        <v>204</v>
      </c>
      <c r="C67" s="140"/>
      <c r="D67" s="45" t="s">
        <v>42</v>
      </c>
      <c r="E67" s="326" t="s">
        <v>214</v>
      </c>
      <c r="I67" s="43"/>
      <c r="N67" s="43"/>
      <c r="Q67" s="43"/>
    </row>
    <row r="69" spans="1:17" ht="17" customHeight="1" x14ac:dyDescent="0.45">
      <c r="A69" s="1" t="s">
        <v>94</v>
      </c>
      <c r="B69" s="8" t="s">
        <v>126</v>
      </c>
      <c r="Q69" s="42"/>
    </row>
    <row r="70" spans="1:17" ht="9.5" customHeight="1" x14ac:dyDescent="0.45">
      <c r="A70" s="1"/>
      <c r="B70" s="8"/>
      <c r="Q70" s="42"/>
    </row>
    <row r="71" spans="1:17" ht="17" customHeight="1" x14ac:dyDescent="0.45">
      <c r="A71" s="41">
        <v>9</v>
      </c>
      <c r="B71" s="217" t="s">
        <v>193</v>
      </c>
      <c r="C71" s="96" t="s">
        <v>194</v>
      </c>
      <c r="Q71" s="42"/>
    </row>
    <row r="72" spans="1:17" ht="17" customHeight="1" x14ac:dyDescent="0.45">
      <c r="B72" s="217" t="s">
        <v>205</v>
      </c>
      <c r="C72" s="137"/>
      <c r="Q72" s="42"/>
    </row>
    <row r="73" spans="1:17" ht="17" customHeight="1" x14ac:dyDescent="0.45">
      <c r="B73" s="217" t="s">
        <v>206</v>
      </c>
      <c r="C73" s="137"/>
      <c r="D73" s="45"/>
      <c r="Q73" s="42"/>
    </row>
    <row r="74" spans="1:17" ht="17" customHeight="1" x14ac:dyDescent="0.45">
      <c r="B74" s="217" t="s">
        <v>207</v>
      </c>
      <c r="C74" s="137"/>
      <c r="D74" s="45"/>
      <c r="Q74" s="42"/>
    </row>
    <row r="75" spans="1:17" ht="17" customHeight="1" x14ac:dyDescent="0.45">
      <c r="B75" s="217" t="s">
        <v>208</v>
      </c>
      <c r="C75" s="137"/>
      <c r="D75" s="45"/>
      <c r="Q75" s="42"/>
    </row>
    <row r="76" spans="1:17" ht="17" customHeight="1" x14ac:dyDescent="0.45">
      <c r="B76" s="85"/>
      <c r="C76" s="45"/>
      <c r="D76" s="45"/>
      <c r="Q76" s="42"/>
    </row>
    <row r="77" spans="1:17" ht="17" customHeight="1" x14ac:dyDescent="0.45">
      <c r="A77" s="41">
        <v>10</v>
      </c>
      <c r="B77" s="217" t="s">
        <v>195</v>
      </c>
      <c r="C77" s="11"/>
      <c r="Q77" s="42"/>
    </row>
    <row r="78" spans="1:17" ht="17" customHeight="1" x14ac:dyDescent="0.45">
      <c r="B78" s="325" t="s">
        <v>209</v>
      </c>
      <c r="C78" s="140"/>
      <c r="D78" s="45"/>
      <c r="Q78" s="42"/>
    </row>
    <row r="79" spans="1:17" ht="17" customHeight="1" x14ac:dyDescent="0.45">
      <c r="B79" s="325" t="s">
        <v>210</v>
      </c>
      <c r="C79" s="140"/>
      <c r="D79" s="45"/>
      <c r="Q79" s="42"/>
    </row>
    <row r="80" spans="1:17" ht="17" customHeight="1" x14ac:dyDescent="0.45">
      <c r="B80" s="217" t="s">
        <v>211</v>
      </c>
      <c r="C80" s="137"/>
      <c r="Q80" s="42"/>
    </row>
    <row r="81" spans="1:17" ht="17" customHeight="1" x14ac:dyDescent="0.45">
      <c r="B81" s="217" t="s">
        <v>212</v>
      </c>
      <c r="C81" s="137"/>
      <c r="Q81" s="42"/>
    </row>
    <row r="82" spans="1:17" ht="17" customHeight="1" x14ac:dyDescent="0.45">
      <c r="B82" s="85"/>
      <c r="Q82" s="42"/>
    </row>
    <row r="83" spans="1:17" ht="17" customHeight="1" thickBot="1" x14ac:dyDescent="0.5">
      <c r="A83" s="42"/>
      <c r="Q83" s="42"/>
    </row>
    <row r="84" spans="1:17" ht="17" customHeight="1" thickBot="1" x14ac:dyDescent="0.5">
      <c r="A84" s="41">
        <v>11</v>
      </c>
      <c r="B84" s="85" t="s">
        <v>95</v>
      </c>
      <c r="C84" s="196">
        <v>2024</v>
      </c>
      <c r="D84" s="197">
        <v>2025</v>
      </c>
      <c r="E84" s="197">
        <v>2026</v>
      </c>
      <c r="F84" s="197">
        <v>2027</v>
      </c>
      <c r="G84" s="197">
        <v>2028</v>
      </c>
      <c r="H84" s="197">
        <v>2029</v>
      </c>
      <c r="I84" s="197">
        <v>2030</v>
      </c>
      <c r="J84" s="197">
        <v>2031</v>
      </c>
      <c r="K84" s="198">
        <v>2032</v>
      </c>
      <c r="L84" s="198">
        <v>2033</v>
      </c>
      <c r="N84" s="42"/>
      <c r="Q84" s="42"/>
    </row>
    <row r="85" spans="1:17" ht="17" customHeight="1" x14ac:dyDescent="0.45">
      <c r="B85" s="42" t="s">
        <v>1</v>
      </c>
      <c r="C85" s="141"/>
      <c r="D85" s="142"/>
      <c r="E85" s="142"/>
      <c r="F85" s="142"/>
      <c r="G85" s="142"/>
      <c r="H85" s="142"/>
      <c r="I85" s="143"/>
      <c r="J85" s="142"/>
      <c r="K85" s="143"/>
      <c r="L85" s="144"/>
      <c r="Q85" s="42"/>
    </row>
    <row r="86" spans="1:17" ht="17" customHeight="1" x14ac:dyDescent="0.45">
      <c r="B86" s="42" t="s">
        <v>2</v>
      </c>
      <c r="C86" s="145"/>
      <c r="D86" s="146"/>
      <c r="E86" s="146"/>
      <c r="F86" s="146"/>
      <c r="G86" s="147"/>
      <c r="H86" s="146"/>
      <c r="I86" s="147"/>
      <c r="J86" s="146"/>
      <c r="K86" s="147"/>
      <c r="L86" s="148"/>
      <c r="Q86" s="42"/>
    </row>
    <row r="87" spans="1:17" x14ac:dyDescent="0.45">
      <c r="B87" s="42" t="s">
        <v>145</v>
      </c>
      <c r="C87" s="145"/>
      <c r="D87" s="146"/>
      <c r="E87" s="146"/>
      <c r="F87" s="146"/>
      <c r="G87" s="147"/>
      <c r="H87" s="146"/>
      <c r="I87" s="149"/>
      <c r="J87" s="146"/>
      <c r="K87" s="147"/>
      <c r="L87" s="148"/>
      <c r="Q87" s="42"/>
    </row>
    <row r="88" spans="1:17" ht="14.65" thickBot="1" x14ac:dyDescent="0.5">
      <c r="B88" s="42" t="s">
        <v>146</v>
      </c>
      <c r="C88" s="150"/>
      <c r="D88" s="151"/>
      <c r="E88" s="151"/>
      <c r="F88" s="151"/>
      <c r="G88" s="152"/>
      <c r="H88" s="151"/>
      <c r="I88" s="152"/>
      <c r="J88" s="151"/>
      <c r="K88" s="152"/>
      <c r="L88" s="153"/>
      <c r="Q88" s="42"/>
    </row>
    <row r="89" spans="1:17" x14ac:dyDescent="0.45">
      <c r="Q89" s="42"/>
    </row>
    <row r="90" spans="1:17" x14ac:dyDescent="0.45">
      <c r="B90" s="343"/>
      <c r="C90" s="343"/>
      <c r="D90" s="343"/>
      <c r="E90" s="343"/>
      <c r="F90" s="343"/>
      <c r="Q90" s="42"/>
    </row>
    <row r="91" spans="1:17" x14ac:dyDescent="0.45">
      <c r="B91" s="343"/>
      <c r="C91" s="343"/>
      <c r="D91" s="343"/>
      <c r="E91" s="343"/>
      <c r="F91" s="343"/>
      <c r="G91" s="86"/>
      <c r="H91" s="86"/>
      <c r="I91" s="86"/>
      <c r="J91" s="86"/>
      <c r="K91" s="86"/>
      <c r="L91" s="86"/>
      <c r="Q91" s="42"/>
    </row>
    <row r="92" spans="1:17" x14ac:dyDescent="0.45">
      <c r="C92" s="86"/>
      <c r="D92" s="86"/>
      <c r="E92" s="86"/>
      <c r="F92" s="86"/>
      <c r="G92" s="86"/>
      <c r="H92" s="86"/>
      <c r="I92" s="86"/>
      <c r="J92" s="86"/>
      <c r="K92" s="86"/>
      <c r="L92" s="86"/>
      <c r="Q92" s="42"/>
    </row>
    <row r="93" spans="1:17" ht="31.05" customHeight="1" x14ac:dyDescent="0.45">
      <c r="C93" s="87"/>
      <c r="D93" s="87"/>
      <c r="E93" s="87"/>
      <c r="F93" s="87"/>
      <c r="G93" s="87"/>
      <c r="H93" s="87"/>
      <c r="I93" s="87"/>
      <c r="J93" s="87"/>
      <c r="K93" s="87"/>
      <c r="L93" s="87"/>
    </row>
    <row r="94" spans="1:17" x14ac:dyDescent="0.45">
      <c r="C94" s="87"/>
      <c r="D94" s="87"/>
      <c r="E94" s="87"/>
      <c r="F94" s="87"/>
      <c r="G94" s="87"/>
      <c r="H94" s="87"/>
      <c r="I94" s="87"/>
      <c r="J94" s="87"/>
      <c r="K94" s="87"/>
      <c r="L94" s="87"/>
    </row>
  </sheetData>
  <sheetProtection formatCells="0" formatColumns="0" formatRows="0" deleteColumns="0" deleteRows="0"/>
  <mergeCells count="21">
    <mergeCell ref="Q11:Q14"/>
    <mergeCell ref="L23:M23"/>
    <mergeCell ref="N23:O23"/>
    <mergeCell ref="B90:F91"/>
    <mergeCell ref="L13:M13"/>
    <mergeCell ref="N13:O13"/>
    <mergeCell ref="C41:H41"/>
    <mergeCell ref="D12:E12"/>
    <mergeCell ref="F12:K12"/>
    <mergeCell ref="L12:O12"/>
    <mergeCell ref="J23:K23"/>
    <mergeCell ref="C13:C14"/>
    <mergeCell ref="D13:E13"/>
    <mergeCell ref="F13:G13"/>
    <mergeCell ref="H13:I13"/>
    <mergeCell ref="J13:K13"/>
    <mergeCell ref="C46:D46"/>
    <mergeCell ref="C23:C24"/>
    <mergeCell ref="D23:E23"/>
    <mergeCell ref="F23:G23"/>
    <mergeCell ref="H23:I23"/>
  </mergeCells>
  <pageMargins left="0.7" right="0.7" top="0.75" bottom="0.75" header="0.3" footer="0.3"/>
  <pageSetup orientation="portrait" horizontalDpi="200" verticalDpi="200" r:id="rId1"/>
  <extLst>
    <ext xmlns:x14="http://schemas.microsoft.com/office/spreadsheetml/2009/9/main" uri="{CCE6A557-97BC-4b89-ADB6-D9C93CAAB3DF}">
      <x14:dataValidations xmlns:xm="http://schemas.microsoft.com/office/excel/2006/main" count="1">
        <x14:dataValidation type="list" allowBlank="1" showInputMessage="1" showErrorMessage="1" xr:uid="{9B5DCCB0-6920-415A-B95D-7EDCE8316DFC}">
          <x14:formula1>
            <xm:f>Type!$A$1:$A$3</xm:f>
          </x14:formula1>
          <xm:sqref>E57:E59 E66:E67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8DEE-7155-4236-91D5-192FA1F1C995}">
  <dimension ref="A1:A3"/>
  <sheetViews>
    <sheetView workbookViewId="0">
      <selection activeCell="A2" sqref="A2"/>
    </sheetView>
  </sheetViews>
  <sheetFormatPr defaultRowHeight="13.5" x14ac:dyDescent="0.35"/>
  <sheetData>
    <row r="1" spans="1:1" x14ac:dyDescent="0.35">
      <c r="A1" t="s">
        <v>215</v>
      </c>
    </row>
    <row r="2" spans="1:1" x14ac:dyDescent="0.35">
      <c r="A2" t="s">
        <v>213</v>
      </c>
    </row>
    <row r="3" spans="1:1" x14ac:dyDescent="0.35">
      <c r="A3" t="s">
        <v>214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116"/>
  <sheetViews>
    <sheetView showGridLines="0" tabSelected="1" zoomScale="80" zoomScaleNormal="90" workbookViewId="0">
      <pane ySplit="4" topLeftCell="A5" activePane="bottomLeft" state="frozen"/>
      <selection pane="bottomLeft" activeCell="A4" sqref="A4:A5"/>
    </sheetView>
  </sheetViews>
  <sheetFormatPr defaultColWidth="8.8125" defaultRowHeight="14.25" x14ac:dyDescent="0.45"/>
  <cols>
    <col min="1" max="1" width="40.875" style="19" customWidth="1"/>
    <col min="2" max="2" width="19" style="39" customWidth="1"/>
    <col min="3" max="3" width="15.1875" style="19" customWidth="1"/>
    <col min="4" max="5" width="15.625" style="19" customWidth="1"/>
    <col min="6" max="6" width="15.625" style="39" customWidth="1"/>
    <col min="7" max="8" width="15.625" style="19" customWidth="1"/>
    <col min="9" max="9" width="15.625" style="39" customWidth="1"/>
    <col min="10" max="11" width="15.625" style="19" customWidth="1"/>
    <col min="12" max="12" width="15.625" style="39" customWidth="1"/>
    <col min="13" max="14" width="15.625" style="19" customWidth="1"/>
    <col min="15" max="15" width="15.625" style="39" customWidth="1"/>
    <col min="16" max="16384" width="8.8125" style="19"/>
  </cols>
  <sheetData>
    <row r="1" spans="1:24" x14ac:dyDescent="0.45">
      <c r="A1" s="102" t="s">
        <v>184</v>
      </c>
    </row>
    <row r="2" spans="1:24" ht="14.65" thickBot="1" x14ac:dyDescent="0.5">
      <c r="A2" s="27" t="s">
        <v>131</v>
      </c>
      <c r="B2" s="101">
        <f>'TB Data'!C4</f>
        <v>0</v>
      </c>
      <c r="F2" s="18"/>
      <c r="I2" s="18"/>
      <c r="L2" s="18"/>
      <c r="O2" s="18"/>
    </row>
    <row r="3" spans="1:24" s="20" customFormat="1" ht="14.65" thickBot="1" x14ac:dyDescent="0.5">
      <c r="A3" s="359"/>
      <c r="B3" s="360"/>
      <c r="C3" s="186" t="s">
        <v>0</v>
      </c>
      <c r="D3" s="357" t="s">
        <v>1</v>
      </c>
      <c r="E3" s="357"/>
      <c r="F3" s="357"/>
      <c r="G3" s="357" t="s">
        <v>2</v>
      </c>
      <c r="H3" s="357"/>
      <c r="I3" s="357"/>
      <c r="J3" s="357" t="s">
        <v>171</v>
      </c>
      <c r="K3" s="357"/>
      <c r="L3" s="357"/>
      <c r="M3" s="357" t="s">
        <v>172</v>
      </c>
      <c r="N3" s="357"/>
      <c r="O3" s="358"/>
    </row>
    <row r="4" spans="1:24" s="20" customFormat="1" ht="28.8" customHeight="1" x14ac:dyDescent="0.45">
      <c r="A4" s="361" t="s">
        <v>132</v>
      </c>
      <c r="B4" s="363" t="s">
        <v>183</v>
      </c>
      <c r="C4" s="97" t="s">
        <v>28</v>
      </c>
      <c r="D4" s="98" t="s">
        <v>43</v>
      </c>
      <c r="E4" s="98" t="s">
        <v>44</v>
      </c>
      <c r="F4" s="35" t="s">
        <v>4</v>
      </c>
      <c r="G4" s="98" t="s">
        <v>43</v>
      </c>
      <c r="H4" s="98" t="s">
        <v>44</v>
      </c>
      <c r="I4" s="35" t="s">
        <v>4</v>
      </c>
      <c r="J4" s="98" t="s">
        <v>43</v>
      </c>
      <c r="K4" s="98" t="s">
        <v>44</v>
      </c>
      <c r="L4" s="35" t="s">
        <v>4</v>
      </c>
      <c r="M4" s="98" t="s">
        <v>43</v>
      </c>
      <c r="N4" s="98" t="s">
        <v>44</v>
      </c>
      <c r="O4" s="36" t="s">
        <v>4</v>
      </c>
    </row>
    <row r="5" spans="1:24" ht="14.65" thickBot="1" x14ac:dyDescent="0.5">
      <c r="A5" s="362"/>
      <c r="B5" s="364"/>
      <c r="C5" s="99" t="s">
        <v>40</v>
      </c>
      <c r="D5" s="100" t="s">
        <v>40</v>
      </c>
      <c r="E5" s="100" t="s">
        <v>40</v>
      </c>
      <c r="F5" s="37" t="s">
        <v>79</v>
      </c>
      <c r="G5" s="100" t="s">
        <v>40</v>
      </c>
      <c r="H5" s="100" t="s">
        <v>40</v>
      </c>
      <c r="I5" s="37" t="s">
        <v>79</v>
      </c>
      <c r="J5" s="100" t="s">
        <v>40</v>
      </c>
      <c r="K5" s="100" t="s">
        <v>40</v>
      </c>
      <c r="L5" s="37" t="s">
        <v>79</v>
      </c>
      <c r="M5" s="100" t="s">
        <v>40</v>
      </c>
      <c r="N5" s="100" t="s">
        <v>40</v>
      </c>
      <c r="O5" s="38" t="s">
        <v>79</v>
      </c>
      <c r="P5" s="20"/>
      <c r="Q5" s="20"/>
      <c r="R5" s="20"/>
      <c r="S5" s="20"/>
      <c r="T5" s="20"/>
      <c r="U5" s="20"/>
      <c r="V5" s="20"/>
      <c r="W5" s="20"/>
      <c r="X5" s="20"/>
    </row>
    <row r="6" spans="1:24" s="183" customFormat="1" x14ac:dyDescent="0.45">
      <c r="A6" s="218" t="s">
        <v>161</v>
      </c>
      <c r="B6" s="219"/>
      <c r="C6" s="220"/>
      <c r="D6" s="220"/>
      <c r="E6" s="220"/>
      <c r="F6" s="221"/>
      <c r="G6" s="220"/>
      <c r="H6" s="220"/>
      <c r="I6" s="221"/>
      <c r="J6" s="220"/>
      <c r="K6" s="220"/>
      <c r="L6" s="221"/>
      <c r="M6" s="220"/>
      <c r="N6" s="220"/>
      <c r="O6" s="222"/>
    </row>
    <row r="7" spans="1:24" s="183" customFormat="1" x14ac:dyDescent="0.45">
      <c r="A7" s="223" t="s">
        <v>9</v>
      </c>
      <c r="B7" s="224">
        <v>1.446809</v>
      </c>
      <c r="C7" s="225" t="s">
        <v>29</v>
      </c>
      <c r="D7" s="225">
        <v>200</v>
      </c>
      <c r="E7" s="226">
        <v>1</v>
      </c>
      <c r="F7" s="227">
        <f t="shared" ref="F7:F23" si="0">$B7*D7*E7</f>
        <v>289.36180000000002</v>
      </c>
      <c r="G7" s="225">
        <v>200</v>
      </c>
      <c r="H7" s="226">
        <v>1</v>
      </c>
      <c r="I7" s="227">
        <f t="shared" ref="I7:I23" si="1">$B7*G7*H7</f>
        <v>289.36180000000002</v>
      </c>
      <c r="J7" s="225"/>
      <c r="K7" s="226"/>
      <c r="L7" s="227">
        <f t="shared" ref="L7:L23" si="2">$B7*J7*K7</f>
        <v>0</v>
      </c>
      <c r="M7" s="225"/>
      <c r="N7" s="226"/>
      <c r="O7" s="228">
        <f>$B7*M7*N7</f>
        <v>0</v>
      </c>
    </row>
    <row r="8" spans="1:24" s="183" customFormat="1" x14ac:dyDescent="0.45">
      <c r="A8" s="223" t="s">
        <v>10</v>
      </c>
      <c r="B8" s="224">
        <v>1.3188461538461538</v>
      </c>
      <c r="C8" s="225" t="s">
        <v>29</v>
      </c>
      <c r="D8" s="225">
        <v>182</v>
      </c>
      <c r="E8" s="226">
        <v>1</v>
      </c>
      <c r="F8" s="227">
        <f t="shared" si="0"/>
        <v>240.03</v>
      </c>
      <c r="G8" s="225">
        <v>182</v>
      </c>
      <c r="H8" s="226">
        <v>1</v>
      </c>
      <c r="I8" s="227">
        <f t="shared" si="1"/>
        <v>240.03</v>
      </c>
      <c r="J8" s="225"/>
      <c r="K8" s="226"/>
      <c r="L8" s="227">
        <f t="shared" si="2"/>
        <v>0</v>
      </c>
      <c r="M8" s="225"/>
      <c r="N8" s="226"/>
      <c r="O8" s="228">
        <f t="shared" ref="O8:O23" si="3">$B8*M8*N8</f>
        <v>0</v>
      </c>
    </row>
    <row r="9" spans="1:24" s="183" customFormat="1" x14ac:dyDescent="0.45">
      <c r="A9" s="223" t="s">
        <v>11</v>
      </c>
      <c r="B9" s="224">
        <v>0.19214999999999999</v>
      </c>
      <c r="C9" s="225" t="s">
        <v>29</v>
      </c>
      <c r="D9" s="225">
        <v>182</v>
      </c>
      <c r="E9" s="226">
        <v>1</v>
      </c>
      <c r="F9" s="227">
        <f t="shared" si="0"/>
        <v>34.971299999999999</v>
      </c>
      <c r="G9" s="225">
        <v>182</v>
      </c>
      <c r="H9" s="226">
        <v>1</v>
      </c>
      <c r="I9" s="227">
        <f t="shared" si="1"/>
        <v>34.971299999999999</v>
      </c>
      <c r="J9" s="225"/>
      <c r="K9" s="226"/>
      <c r="L9" s="227">
        <f t="shared" si="2"/>
        <v>0</v>
      </c>
      <c r="M9" s="225"/>
      <c r="N9" s="226"/>
      <c r="O9" s="228">
        <f t="shared" si="3"/>
        <v>0</v>
      </c>
    </row>
    <row r="10" spans="1:24" s="183" customFormat="1" x14ac:dyDescent="0.45">
      <c r="A10" s="223" t="s">
        <v>12</v>
      </c>
      <c r="B10" s="224">
        <v>0.155</v>
      </c>
      <c r="C10" s="225" t="s">
        <v>29</v>
      </c>
      <c r="D10" s="225"/>
      <c r="E10" s="226"/>
      <c r="F10" s="227">
        <f t="shared" si="0"/>
        <v>0</v>
      </c>
      <c r="G10" s="225">
        <v>182</v>
      </c>
      <c r="H10" s="226">
        <v>1</v>
      </c>
      <c r="I10" s="227">
        <f t="shared" si="1"/>
        <v>28.21</v>
      </c>
      <c r="J10" s="225"/>
      <c r="K10" s="226"/>
      <c r="L10" s="227">
        <f t="shared" si="2"/>
        <v>0</v>
      </c>
      <c r="M10" s="225"/>
      <c r="N10" s="226"/>
      <c r="O10" s="228">
        <f t="shared" si="3"/>
        <v>0</v>
      </c>
    </row>
    <row r="11" spans="1:24" s="183" customFormat="1" x14ac:dyDescent="0.45">
      <c r="A11" s="223" t="s">
        <v>163</v>
      </c>
      <c r="B11" s="224">
        <v>4.82E-2</v>
      </c>
      <c r="C11" s="225" t="s">
        <v>29</v>
      </c>
      <c r="D11" s="225"/>
      <c r="E11" s="226"/>
      <c r="F11" s="227">
        <f t="shared" si="0"/>
        <v>0</v>
      </c>
      <c r="G11" s="225"/>
      <c r="H11" s="226"/>
      <c r="I11" s="227">
        <f t="shared" si="1"/>
        <v>0</v>
      </c>
      <c r="J11" s="225"/>
      <c r="K11" s="226"/>
      <c r="L11" s="227">
        <f t="shared" si="2"/>
        <v>0</v>
      </c>
      <c r="M11" s="225"/>
      <c r="N11" s="226"/>
      <c r="O11" s="228">
        <f t="shared" si="3"/>
        <v>0</v>
      </c>
    </row>
    <row r="12" spans="1:24" s="183" customFormat="1" x14ac:dyDescent="0.45">
      <c r="A12" s="223" t="s">
        <v>34</v>
      </c>
      <c r="B12" s="224">
        <v>0.65400000000000003</v>
      </c>
      <c r="C12" s="225" t="s">
        <v>29</v>
      </c>
      <c r="D12" s="225"/>
      <c r="E12" s="226"/>
      <c r="F12" s="227">
        <f t="shared" si="0"/>
        <v>0</v>
      </c>
      <c r="G12" s="225"/>
      <c r="H12" s="226"/>
      <c r="I12" s="227">
        <f t="shared" si="1"/>
        <v>0</v>
      </c>
      <c r="J12" s="225"/>
      <c r="K12" s="226"/>
      <c r="L12" s="227">
        <f t="shared" si="2"/>
        <v>0</v>
      </c>
      <c r="M12" s="225"/>
      <c r="N12" s="226"/>
      <c r="O12" s="228">
        <f t="shared" si="3"/>
        <v>0</v>
      </c>
    </row>
    <row r="13" spans="1:24" s="183" customFormat="1" x14ac:dyDescent="0.45">
      <c r="A13" s="223" t="s">
        <v>35</v>
      </c>
      <c r="B13" s="224">
        <v>0.252</v>
      </c>
      <c r="C13" s="225" t="s">
        <v>29</v>
      </c>
      <c r="D13" s="225"/>
      <c r="E13" s="226"/>
      <c r="F13" s="227">
        <f t="shared" si="0"/>
        <v>0</v>
      </c>
      <c r="G13" s="225"/>
      <c r="H13" s="226"/>
      <c r="I13" s="227">
        <f t="shared" si="1"/>
        <v>0</v>
      </c>
      <c r="J13" s="225"/>
      <c r="K13" s="226"/>
      <c r="L13" s="227">
        <f t="shared" si="2"/>
        <v>0</v>
      </c>
      <c r="M13" s="229"/>
      <c r="N13" s="226"/>
      <c r="O13" s="228">
        <f t="shared" si="3"/>
        <v>0</v>
      </c>
    </row>
    <row r="14" spans="1:24" x14ac:dyDescent="0.45">
      <c r="A14" s="223" t="s">
        <v>36</v>
      </c>
      <c r="B14" s="224">
        <v>2.5297619999999998</v>
      </c>
      <c r="C14" s="225" t="s">
        <v>29</v>
      </c>
      <c r="D14" s="225"/>
      <c r="E14" s="226"/>
      <c r="F14" s="227">
        <f t="shared" si="0"/>
        <v>0</v>
      </c>
      <c r="G14" s="225"/>
      <c r="H14" s="226"/>
      <c r="I14" s="227">
        <f t="shared" si="1"/>
        <v>0</v>
      </c>
      <c r="J14" s="225"/>
      <c r="K14" s="226"/>
      <c r="L14" s="227">
        <f t="shared" si="2"/>
        <v>0</v>
      </c>
      <c r="M14" s="229"/>
      <c r="N14" s="226"/>
      <c r="O14" s="228">
        <f t="shared" si="3"/>
        <v>0</v>
      </c>
    </row>
    <row r="15" spans="1:24" x14ac:dyDescent="0.45">
      <c r="A15" s="223" t="s">
        <v>147</v>
      </c>
      <c r="B15" s="224">
        <v>9.1825000000000004E-2</v>
      </c>
      <c r="C15" s="225" t="s">
        <v>29</v>
      </c>
      <c r="D15" s="225"/>
      <c r="E15" s="226"/>
      <c r="F15" s="227">
        <f t="shared" si="0"/>
        <v>0</v>
      </c>
      <c r="G15" s="225"/>
      <c r="H15" s="226"/>
      <c r="I15" s="227">
        <f t="shared" si="1"/>
        <v>0</v>
      </c>
      <c r="J15" s="229"/>
      <c r="K15" s="226"/>
      <c r="L15" s="227">
        <f t="shared" si="2"/>
        <v>0</v>
      </c>
      <c r="M15" s="225"/>
      <c r="N15" s="226"/>
      <c r="O15" s="228">
        <f t="shared" si="3"/>
        <v>0</v>
      </c>
    </row>
    <row r="16" spans="1:24" x14ac:dyDescent="0.45">
      <c r="A16" s="223" t="s">
        <v>13</v>
      </c>
      <c r="B16" s="224">
        <v>4.0104166666666663E-2</v>
      </c>
      <c r="C16" s="225" t="s">
        <v>29</v>
      </c>
      <c r="D16" s="225"/>
      <c r="E16" s="226"/>
      <c r="F16" s="227">
        <f t="shared" si="0"/>
        <v>0</v>
      </c>
      <c r="G16" s="225"/>
      <c r="H16" s="226"/>
      <c r="I16" s="227">
        <f t="shared" si="1"/>
        <v>0</v>
      </c>
      <c r="J16" s="229"/>
      <c r="K16" s="226"/>
      <c r="L16" s="227">
        <f t="shared" si="2"/>
        <v>0</v>
      </c>
      <c r="M16" s="225"/>
      <c r="N16" s="226"/>
      <c r="O16" s="228">
        <f t="shared" si="3"/>
        <v>0</v>
      </c>
    </row>
    <row r="17" spans="1:15" x14ac:dyDescent="0.45">
      <c r="A17" s="223" t="s">
        <v>60</v>
      </c>
      <c r="B17" s="224">
        <v>2.0319940476190478E-2</v>
      </c>
      <c r="C17" s="225" t="s">
        <v>29</v>
      </c>
      <c r="D17" s="225"/>
      <c r="E17" s="226"/>
      <c r="F17" s="227">
        <f t="shared" si="0"/>
        <v>0</v>
      </c>
      <c r="G17" s="225"/>
      <c r="H17" s="226"/>
      <c r="I17" s="227">
        <f t="shared" si="1"/>
        <v>0</v>
      </c>
      <c r="J17" s="229"/>
      <c r="K17" s="226"/>
      <c r="L17" s="227">
        <f t="shared" si="2"/>
        <v>0</v>
      </c>
      <c r="M17" s="225"/>
      <c r="N17" s="226"/>
      <c r="O17" s="228">
        <f t="shared" si="3"/>
        <v>0</v>
      </c>
    </row>
    <row r="18" spans="1:15" x14ac:dyDescent="0.45">
      <c r="A18" s="223" t="s">
        <v>14</v>
      </c>
      <c r="B18" s="224">
        <v>1.8385416666666668E-2</v>
      </c>
      <c r="C18" s="225" t="s">
        <v>29</v>
      </c>
      <c r="D18" s="225"/>
      <c r="E18" s="226"/>
      <c r="F18" s="227">
        <f t="shared" si="0"/>
        <v>0</v>
      </c>
      <c r="G18" s="225"/>
      <c r="H18" s="226"/>
      <c r="I18" s="227">
        <f t="shared" si="1"/>
        <v>0</v>
      </c>
      <c r="J18" s="229"/>
      <c r="K18" s="226"/>
      <c r="L18" s="227">
        <f t="shared" si="2"/>
        <v>0</v>
      </c>
      <c r="M18" s="225"/>
      <c r="N18" s="226"/>
      <c r="O18" s="228">
        <f t="shared" si="3"/>
        <v>0</v>
      </c>
    </row>
    <row r="19" spans="1:15" x14ac:dyDescent="0.45">
      <c r="A19" s="223" t="s">
        <v>148</v>
      </c>
      <c r="B19" s="224">
        <v>0.09</v>
      </c>
      <c r="C19" s="225" t="s">
        <v>41</v>
      </c>
      <c r="D19" s="225"/>
      <c r="E19" s="226"/>
      <c r="F19" s="227">
        <f t="shared" si="0"/>
        <v>0</v>
      </c>
      <c r="G19" s="225"/>
      <c r="H19" s="226"/>
      <c r="I19" s="227">
        <f t="shared" si="1"/>
        <v>0</v>
      </c>
      <c r="J19" s="225"/>
      <c r="K19" s="226"/>
      <c r="L19" s="227">
        <f t="shared" si="2"/>
        <v>0</v>
      </c>
      <c r="M19" s="225"/>
      <c r="N19" s="226"/>
      <c r="O19" s="228">
        <f t="shared" si="3"/>
        <v>0</v>
      </c>
    </row>
    <row r="20" spans="1:15" x14ac:dyDescent="0.45">
      <c r="A20" s="223" t="s">
        <v>41</v>
      </c>
      <c r="B20" s="224"/>
      <c r="C20" s="225" t="s">
        <v>41</v>
      </c>
      <c r="D20" s="225"/>
      <c r="E20" s="226"/>
      <c r="F20" s="227">
        <f t="shared" si="0"/>
        <v>0</v>
      </c>
      <c r="G20" s="225"/>
      <c r="H20" s="226"/>
      <c r="I20" s="227">
        <f t="shared" si="1"/>
        <v>0</v>
      </c>
      <c r="J20" s="225"/>
      <c r="K20" s="226"/>
      <c r="L20" s="227">
        <f t="shared" si="2"/>
        <v>0</v>
      </c>
      <c r="M20" s="225"/>
      <c r="N20" s="226"/>
      <c r="O20" s="228">
        <f t="shared" si="3"/>
        <v>0</v>
      </c>
    </row>
    <row r="21" spans="1:15" x14ac:dyDescent="0.45">
      <c r="A21" s="223" t="s">
        <v>41</v>
      </c>
      <c r="B21" s="224"/>
      <c r="C21" s="225" t="s">
        <v>41</v>
      </c>
      <c r="D21" s="225"/>
      <c r="E21" s="226"/>
      <c r="F21" s="227">
        <f t="shared" si="0"/>
        <v>0</v>
      </c>
      <c r="G21" s="225"/>
      <c r="H21" s="226"/>
      <c r="I21" s="227">
        <f t="shared" si="1"/>
        <v>0</v>
      </c>
      <c r="J21" s="225"/>
      <c r="K21" s="226"/>
      <c r="L21" s="227">
        <f t="shared" si="2"/>
        <v>0</v>
      </c>
      <c r="M21" s="225"/>
      <c r="N21" s="226"/>
      <c r="O21" s="228">
        <f t="shared" si="3"/>
        <v>0</v>
      </c>
    </row>
    <row r="22" spans="1:15" x14ac:dyDescent="0.45">
      <c r="A22" s="223" t="s">
        <v>41</v>
      </c>
      <c r="B22" s="224"/>
      <c r="C22" s="225" t="s">
        <v>41</v>
      </c>
      <c r="D22" s="225"/>
      <c r="E22" s="226"/>
      <c r="F22" s="227">
        <f t="shared" si="0"/>
        <v>0</v>
      </c>
      <c r="G22" s="225"/>
      <c r="H22" s="226"/>
      <c r="I22" s="227">
        <f t="shared" si="1"/>
        <v>0</v>
      </c>
      <c r="J22" s="225"/>
      <c r="K22" s="226"/>
      <c r="L22" s="227">
        <f t="shared" si="2"/>
        <v>0</v>
      </c>
      <c r="M22" s="225"/>
      <c r="N22" s="226"/>
      <c r="O22" s="228">
        <f t="shared" si="3"/>
        <v>0</v>
      </c>
    </row>
    <row r="23" spans="1:15" x14ac:dyDescent="0.45">
      <c r="A23" s="223" t="s">
        <v>41</v>
      </c>
      <c r="B23" s="224"/>
      <c r="C23" s="225" t="s">
        <v>41</v>
      </c>
      <c r="D23" s="225"/>
      <c r="E23" s="226"/>
      <c r="F23" s="227">
        <f t="shared" si="0"/>
        <v>0</v>
      </c>
      <c r="G23" s="225"/>
      <c r="H23" s="226"/>
      <c r="I23" s="227">
        <f t="shared" si="1"/>
        <v>0</v>
      </c>
      <c r="J23" s="225"/>
      <c r="K23" s="226"/>
      <c r="L23" s="227">
        <f t="shared" si="2"/>
        <v>0</v>
      </c>
      <c r="M23" s="225"/>
      <c r="N23" s="226"/>
      <c r="O23" s="228">
        <f t="shared" si="3"/>
        <v>0</v>
      </c>
    </row>
    <row r="24" spans="1:15" s="184" customFormat="1" x14ac:dyDescent="0.45">
      <c r="A24" s="230" t="s">
        <v>78</v>
      </c>
      <c r="B24" s="231"/>
      <c r="C24" s="232"/>
      <c r="D24" s="232"/>
      <c r="E24" s="232"/>
      <c r="F24" s="233">
        <f>SUM(F7:F23)</f>
        <v>564.36310000000003</v>
      </c>
      <c r="G24" s="232"/>
      <c r="H24" s="232"/>
      <c r="I24" s="233">
        <f>SUM(I7:I23)</f>
        <v>592.57310000000007</v>
      </c>
      <c r="J24" s="232"/>
      <c r="K24" s="232"/>
      <c r="L24" s="233">
        <f>SUM(L7:L23)</f>
        <v>0</v>
      </c>
      <c r="M24" s="232"/>
      <c r="N24" s="232"/>
      <c r="O24" s="234">
        <f>SUM(O7:O23)</f>
        <v>0</v>
      </c>
    </row>
    <row r="25" spans="1:15" s="185" customFormat="1" ht="28.9" thickBot="1" x14ac:dyDescent="0.5">
      <c r="A25" s="235" t="s">
        <v>53</v>
      </c>
      <c r="B25" s="236">
        <v>0</v>
      </c>
      <c r="C25" s="237"/>
      <c r="D25" s="237"/>
      <c r="E25" s="237"/>
      <c r="F25" s="238">
        <f>F24+(F24*$B25)</f>
        <v>564.36310000000003</v>
      </c>
      <c r="G25" s="237"/>
      <c r="H25" s="237"/>
      <c r="I25" s="238">
        <f>I24+(I24*$B25)</f>
        <v>592.57310000000007</v>
      </c>
      <c r="J25" s="237"/>
      <c r="K25" s="237"/>
      <c r="L25" s="238">
        <f>L24+(L24*$B25)</f>
        <v>0</v>
      </c>
      <c r="M25" s="237"/>
      <c r="N25" s="237"/>
      <c r="O25" s="239">
        <f>O24+(O24*$B25)</f>
        <v>0</v>
      </c>
    </row>
    <row r="26" spans="1:15" s="20" customFormat="1" ht="15" customHeight="1" x14ac:dyDescent="0.45">
      <c r="A26" s="240"/>
      <c r="B26" s="241"/>
      <c r="C26" s="242"/>
      <c r="D26" s="242"/>
      <c r="E26" s="243"/>
      <c r="F26" s="244"/>
      <c r="G26" s="245"/>
      <c r="H26" s="246"/>
      <c r="I26" s="244"/>
      <c r="J26" s="245"/>
      <c r="K26" s="246"/>
      <c r="L26" s="244"/>
      <c r="M26" s="245"/>
      <c r="N26" s="246"/>
      <c r="O26" s="247"/>
    </row>
    <row r="27" spans="1:15" s="27" customFormat="1" x14ac:dyDescent="0.45">
      <c r="A27" s="248" t="s">
        <v>96</v>
      </c>
      <c r="B27" s="249"/>
      <c r="C27" s="250"/>
      <c r="D27" s="250"/>
      <c r="E27" s="251"/>
      <c r="F27" s="252"/>
      <c r="G27" s="253"/>
      <c r="H27" s="254"/>
      <c r="I27" s="252"/>
      <c r="J27" s="253"/>
      <c r="K27" s="254"/>
      <c r="L27" s="252"/>
      <c r="M27" s="253"/>
      <c r="N27" s="254"/>
      <c r="O27" s="255"/>
    </row>
    <row r="28" spans="1:15" s="27" customFormat="1" x14ac:dyDescent="0.45">
      <c r="A28" s="248" t="s">
        <v>97</v>
      </c>
      <c r="B28" s="249"/>
      <c r="C28" s="250"/>
      <c r="D28" s="250"/>
      <c r="E28" s="251"/>
      <c r="F28" s="252"/>
      <c r="G28" s="253"/>
      <c r="H28" s="254"/>
      <c r="I28" s="252"/>
      <c r="J28" s="253"/>
      <c r="K28" s="254"/>
      <c r="L28" s="252"/>
      <c r="M28" s="253"/>
      <c r="N28" s="254"/>
      <c r="O28" s="255"/>
    </row>
    <row r="29" spans="1:15" s="27" customFormat="1" x14ac:dyDescent="0.45">
      <c r="A29" s="256" t="s">
        <v>100</v>
      </c>
      <c r="B29" s="257">
        <v>0.83499999999999996</v>
      </c>
      <c r="C29" s="253" t="s">
        <v>29</v>
      </c>
      <c r="D29" s="253">
        <v>30</v>
      </c>
      <c r="E29" s="254">
        <v>0.2</v>
      </c>
      <c r="F29" s="252">
        <f>$B29*D29*E29</f>
        <v>5.01</v>
      </c>
      <c r="G29" s="253">
        <v>30</v>
      </c>
      <c r="H29" s="254">
        <v>0.2</v>
      </c>
      <c r="I29" s="252">
        <f>$B29*G29*H29</f>
        <v>5.01</v>
      </c>
      <c r="J29" s="253">
        <v>35</v>
      </c>
      <c r="K29" s="254">
        <v>0.2</v>
      </c>
      <c r="L29" s="252">
        <f>$B29*J29*K29</f>
        <v>5.8449999999999998</v>
      </c>
      <c r="M29" s="258">
        <v>35</v>
      </c>
      <c r="N29" s="254">
        <v>0.2</v>
      </c>
      <c r="O29" s="255">
        <f>$B29*M29*N29</f>
        <v>5.8449999999999998</v>
      </c>
    </row>
    <row r="30" spans="1:15" s="27" customFormat="1" x14ac:dyDescent="0.45">
      <c r="A30" s="256" t="s">
        <v>98</v>
      </c>
      <c r="B30" s="257"/>
      <c r="C30" s="253" t="s">
        <v>29</v>
      </c>
      <c r="D30" s="253"/>
      <c r="E30" s="254"/>
      <c r="F30" s="252">
        <f t="shared" ref="F30:F35" si="4">$B30*D30*E30</f>
        <v>0</v>
      </c>
      <c r="G30" s="253"/>
      <c r="H30" s="254"/>
      <c r="I30" s="252">
        <f t="shared" ref="I30:I35" si="5">$B30*G30*H30</f>
        <v>0</v>
      </c>
      <c r="J30" s="253"/>
      <c r="K30" s="254"/>
      <c r="L30" s="252">
        <f t="shared" ref="L30:L35" si="6">$B30*J30*K30</f>
        <v>0</v>
      </c>
      <c r="M30" s="258"/>
      <c r="N30" s="254"/>
      <c r="O30" s="255">
        <f t="shared" ref="O30:O35" si="7">$B30*M30*N30</f>
        <v>0</v>
      </c>
    </row>
    <row r="31" spans="1:15" s="27" customFormat="1" x14ac:dyDescent="0.45">
      <c r="A31" s="256" t="s">
        <v>99</v>
      </c>
      <c r="B31" s="257"/>
      <c r="C31" s="253" t="s">
        <v>29</v>
      </c>
      <c r="D31" s="253"/>
      <c r="E31" s="254"/>
      <c r="F31" s="252">
        <f t="shared" si="4"/>
        <v>0</v>
      </c>
      <c r="G31" s="253"/>
      <c r="H31" s="254"/>
      <c r="I31" s="252">
        <f t="shared" si="5"/>
        <v>0</v>
      </c>
      <c r="J31" s="253"/>
      <c r="K31" s="254"/>
      <c r="L31" s="252">
        <f t="shared" si="6"/>
        <v>0</v>
      </c>
      <c r="M31" s="258"/>
      <c r="N31" s="254"/>
      <c r="O31" s="255">
        <f t="shared" si="7"/>
        <v>0</v>
      </c>
    </row>
    <row r="32" spans="1:15" s="27" customFormat="1" x14ac:dyDescent="0.45">
      <c r="A32" s="256" t="s">
        <v>101</v>
      </c>
      <c r="B32" s="257"/>
      <c r="C32" s="253" t="s">
        <v>29</v>
      </c>
      <c r="D32" s="253"/>
      <c r="E32" s="254"/>
      <c r="F32" s="252">
        <f t="shared" si="4"/>
        <v>0</v>
      </c>
      <c r="G32" s="253"/>
      <c r="H32" s="254"/>
      <c r="I32" s="252">
        <f t="shared" si="5"/>
        <v>0</v>
      </c>
      <c r="J32" s="253"/>
      <c r="K32" s="254"/>
      <c r="L32" s="252">
        <f t="shared" si="6"/>
        <v>0</v>
      </c>
      <c r="M32" s="258"/>
      <c r="N32" s="254"/>
      <c r="O32" s="255">
        <f t="shared" si="7"/>
        <v>0</v>
      </c>
    </row>
    <row r="33" spans="1:15" s="27" customFormat="1" x14ac:dyDescent="0.45">
      <c r="A33" s="256" t="s">
        <v>102</v>
      </c>
      <c r="B33" s="257"/>
      <c r="C33" s="253" t="s">
        <v>29</v>
      </c>
      <c r="D33" s="253"/>
      <c r="E33" s="254"/>
      <c r="F33" s="252">
        <f t="shared" si="4"/>
        <v>0</v>
      </c>
      <c r="G33" s="253"/>
      <c r="H33" s="254"/>
      <c r="I33" s="252">
        <f t="shared" si="5"/>
        <v>0</v>
      </c>
      <c r="J33" s="253"/>
      <c r="K33" s="254"/>
      <c r="L33" s="252">
        <f t="shared" si="6"/>
        <v>0</v>
      </c>
      <c r="M33" s="253"/>
      <c r="N33" s="254"/>
      <c r="O33" s="255">
        <f t="shared" si="7"/>
        <v>0</v>
      </c>
    </row>
    <row r="34" spans="1:15" s="27" customFormat="1" x14ac:dyDescent="0.45">
      <c r="A34" s="256" t="s">
        <v>103</v>
      </c>
      <c r="B34" s="257"/>
      <c r="C34" s="253" t="s">
        <v>29</v>
      </c>
      <c r="D34" s="253"/>
      <c r="E34" s="254"/>
      <c r="F34" s="252">
        <f t="shared" si="4"/>
        <v>0</v>
      </c>
      <c r="G34" s="253"/>
      <c r="H34" s="254"/>
      <c r="I34" s="252">
        <f t="shared" si="5"/>
        <v>0</v>
      </c>
      <c r="J34" s="253"/>
      <c r="K34" s="254"/>
      <c r="L34" s="252">
        <f t="shared" si="6"/>
        <v>0</v>
      </c>
      <c r="M34" s="253"/>
      <c r="N34" s="254"/>
      <c r="O34" s="255">
        <f t="shared" si="7"/>
        <v>0</v>
      </c>
    </row>
    <row r="35" spans="1:15" s="27" customFormat="1" x14ac:dyDescent="0.45">
      <c r="A35" s="256" t="s">
        <v>41</v>
      </c>
      <c r="B35" s="257"/>
      <c r="C35" s="253" t="s">
        <v>41</v>
      </c>
      <c r="D35" s="253"/>
      <c r="E35" s="254"/>
      <c r="F35" s="252">
        <f t="shared" si="4"/>
        <v>0</v>
      </c>
      <c r="G35" s="253"/>
      <c r="H35" s="254"/>
      <c r="I35" s="252">
        <f t="shared" si="5"/>
        <v>0</v>
      </c>
      <c r="J35" s="253"/>
      <c r="K35" s="254"/>
      <c r="L35" s="252">
        <f t="shared" si="6"/>
        <v>0</v>
      </c>
      <c r="M35" s="258"/>
      <c r="N35" s="254"/>
      <c r="O35" s="255">
        <f t="shared" si="7"/>
        <v>0</v>
      </c>
    </row>
    <row r="36" spans="1:15" s="27" customFormat="1" x14ac:dyDescent="0.45">
      <c r="A36" s="248" t="s">
        <v>104</v>
      </c>
      <c r="B36" s="249"/>
      <c r="C36" s="253"/>
      <c r="D36" s="253"/>
      <c r="E36" s="254"/>
      <c r="F36" s="252"/>
      <c r="G36" s="253"/>
      <c r="H36" s="254"/>
      <c r="I36" s="252"/>
      <c r="J36" s="253"/>
      <c r="K36" s="254"/>
      <c r="L36" s="252"/>
      <c r="M36" s="258"/>
      <c r="N36" s="254"/>
      <c r="O36" s="255"/>
    </row>
    <row r="37" spans="1:15" s="27" customFormat="1" x14ac:dyDescent="0.45">
      <c r="A37" s="256" t="s">
        <v>105</v>
      </c>
      <c r="B37" s="257"/>
      <c r="C37" s="253" t="s">
        <v>29</v>
      </c>
      <c r="D37" s="253"/>
      <c r="E37" s="254"/>
      <c r="F37" s="252">
        <f t="shared" ref="F37:F38" si="8">$B37*D37*E37</f>
        <v>0</v>
      </c>
      <c r="G37" s="253"/>
      <c r="H37" s="254"/>
      <c r="I37" s="252">
        <f>$B37*G37*H37</f>
        <v>0</v>
      </c>
      <c r="J37" s="253"/>
      <c r="K37" s="254"/>
      <c r="L37" s="252">
        <f>$B37*J37*K37</f>
        <v>0</v>
      </c>
      <c r="M37" s="258"/>
      <c r="N37" s="254"/>
      <c r="O37" s="255">
        <f t="shared" ref="O37:O38" si="9">$B37*M37*N37</f>
        <v>0</v>
      </c>
    </row>
    <row r="38" spans="1:15" s="27" customFormat="1" x14ac:dyDescent="0.45">
      <c r="A38" s="256" t="s">
        <v>41</v>
      </c>
      <c r="B38" s="257"/>
      <c r="C38" s="253" t="s">
        <v>41</v>
      </c>
      <c r="D38" s="253"/>
      <c r="E38" s="254"/>
      <c r="F38" s="252">
        <f t="shared" si="8"/>
        <v>0</v>
      </c>
      <c r="G38" s="253"/>
      <c r="H38" s="254"/>
      <c r="I38" s="252">
        <f>$B38*G38*H38</f>
        <v>0</v>
      </c>
      <c r="J38" s="253"/>
      <c r="K38" s="254"/>
      <c r="L38" s="252">
        <f>$B38*J38*K38</f>
        <v>0</v>
      </c>
      <c r="M38" s="258"/>
      <c r="N38" s="254"/>
      <c r="O38" s="255">
        <f t="shared" si="9"/>
        <v>0</v>
      </c>
    </row>
    <row r="39" spans="1:15" s="27" customFormat="1" x14ac:dyDescent="0.45">
      <c r="A39" s="248" t="s">
        <v>106</v>
      </c>
      <c r="B39" s="249"/>
      <c r="C39" s="253"/>
      <c r="D39" s="253"/>
      <c r="E39" s="254"/>
      <c r="F39" s="252"/>
      <c r="G39" s="253"/>
      <c r="H39" s="254"/>
      <c r="I39" s="252"/>
      <c r="J39" s="253"/>
      <c r="K39" s="254"/>
      <c r="L39" s="252"/>
      <c r="M39" s="258"/>
      <c r="N39" s="254"/>
      <c r="O39" s="255"/>
    </row>
    <row r="40" spans="1:15" s="27" customFormat="1" x14ac:dyDescent="0.45">
      <c r="A40" s="256" t="s">
        <v>107</v>
      </c>
      <c r="B40" s="257"/>
      <c r="C40" s="253" t="s">
        <v>29</v>
      </c>
      <c r="D40" s="253"/>
      <c r="E40" s="254"/>
      <c r="F40" s="252">
        <f t="shared" ref="F40:F44" si="10">$B40*D40*E40</f>
        <v>0</v>
      </c>
      <c r="G40" s="253"/>
      <c r="H40" s="254"/>
      <c r="I40" s="252">
        <f>$B40*G40*H40</f>
        <v>0</v>
      </c>
      <c r="J40" s="253"/>
      <c r="K40" s="254"/>
      <c r="L40" s="252">
        <f>$B40*J40*K40</f>
        <v>0</v>
      </c>
      <c r="M40" s="253"/>
      <c r="N40" s="254"/>
      <c r="O40" s="255">
        <f t="shared" ref="O40:O44" si="11">$B40*M40*N40</f>
        <v>0</v>
      </c>
    </row>
    <row r="41" spans="1:15" s="27" customFormat="1" x14ac:dyDescent="0.45">
      <c r="A41" s="256" t="s">
        <v>108</v>
      </c>
      <c r="B41" s="257"/>
      <c r="C41" s="253" t="s">
        <v>29</v>
      </c>
      <c r="D41" s="253"/>
      <c r="E41" s="254"/>
      <c r="F41" s="252">
        <f t="shared" si="10"/>
        <v>0</v>
      </c>
      <c r="G41" s="253"/>
      <c r="H41" s="254"/>
      <c r="I41" s="252">
        <f>$B41*G41*H41</f>
        <v>0</v>
      </c>
      <c r="J41" s="253"/>
      <c r="K41" s="254"/>
      <c r="L41" s="252">
        <f>$B41*J41*K41</f>
        <v>0</v>
      </c>
      <c r="M41" s="253"/>
      <c r="N41" s="254"/>
      <c r="O41" s="255">
        <f t="shared" si="11"/>
        <v>0</v>
      </c>
    </row>
    <row r="42" spans="1:15" s="27" customFormat="1" x14ac:dyDescent="0.45">
      <c r="A42" s="256" t="s">
        <v>109</v>
      </c>
      <c r="B42" s="257"/>
      <c r="C42" s="253" t="s">
        <v>29</v>
      </c>
      <c r="D42" s="253"/>
      <c r="E42" s="254"/>
      <c r="F42" s="252">
        <f t="shared" si="10"/>
        <v>0</v>
      </c>
      <c r="G42" s="253"/>
      <c r="H42" s="254"/>
      <c r="I42" s="252">
        <f>$B42*G42*H42</f>
        <v>0</v>
      </c>
      <c r="J42" s="253"/>
      <c r="K42" s="254"/>
      <c r="L42" s="252">
        <f>$B42*J42*K42</f>
        <v>0</v>
      </c>
      <c r="M42" s="259"/>
      <c r="N42" s="254"/>
      <c r="O42" s="255">
        <f t="shared" si="11"/>
        <v>0</v>
      </c>
    </row>
    <row r="43" spans="1:15" s="27" customFormat="1" x14ac:dyDescent="0.45">
      <c r="A43" s="256" t="s">
        <v>110</v>
      </c>
      <c r="B43" s="257"/>
      <c r="C43" s="253" t="s">
        <v>29</v>
      </c>
      <c r="D43" s="253"/>
      <c r="E43" s="254"/>
      <c r="F43" s="252">
        <f t="shared" si="10"/>
        <v>0</v>
      </c>
      <c r="G43" s="253"/>
      <c r="H43" s="254"/>
      <c r="I43" s="252">
        <f>$B43*G43*H43</f>
        <v>0</v>
      </c>
      <c r="J43" s="253"/>
      <c r="K43" s="254"/>
      <c r="L43" s="252">
        <f>$B43*J43*K43</f>
        <v>0</v>
      </c>
      <c r="M43" s="253"/>
      <c r="N43" s="254"/>
      <c r="O43" s="255">
        <f t="shared" si="11"/>
        <v>0</v>
      </c>
    </row>
    <row r="44" spans="1:15" s="27" customFormat="1" x14ac:dyDescent="0.45">
      <c r="A44" s="256" t="s">
        <v>41</v>
      </c>
      <c r="B44" s="257"/>
      <c r="C44" s="253" t="s">
        <v>41</v>
      </c>
      <c r="D44" s="253"/>
      <c r="E44" s="254"/>
      <c r="F44" s="252">
        <f t="shared" si="10"/>
        <v>0</v>
      </c>
      <c r="G44" s="253"/>
      <c r="H44" s="254"/>
      <c r="I44" s="252">
        <f>$B44*G44*H44</f>
        <v>0</v>
      </c>
      <c r="J44" s="253"/>
      <c r="K44" s="254"/>
      <c r="L44" s="252">
        <f>$B44*J44*K44</f>
        <v>0</v>
      </c>
      <c r="M44" s="258"/>
      <c r="N44" s="254"/>
      <c r="O44" s="255">
        <f t="shared" si="11"/>
        <v>0</v>
      </c>
    </row>
    <row r="45" spans="1:15" s="27" customFormat="1" x14ac:dyDescent="0.45">
      <c r="A45" s="248" t="s">
        <v>111</v>
      </c>
      <c r="B45" s="249"/>
      <c r="C45" s="253"/>
      <c r="D45" s="253"/>
      <c r="E45" s="254"/>
      <c r="F45" s="252"/>
      <c r="G45" s="253"/>
      <c r="H45" s="254"/>
      <c r="I45" s="252"/>
      <c r="J45" s="253"/>
      <c r="K45" s="254"/>
      <c r="L45" s="252"/>
      <c r="M45" s="258"/>
      <c r="N45" s="254"/>
      <c r="O45" s="255"/>
    </row>
    <row r="46" spans="1:15" s="27" customFormat="1" x14ac:dyDescent="0.45">
      <c r="A46" s="256" t="s">
        <v>112</v>
      </c>
      <c r="B46" s="257"/>
      <c r="C46" s="253" t="s">
        <v>29</v>
      </c>
      <c r="D46" s="253"/>
      <c r="E46" s="254"/>
      <c r="F46" s="252">
        <f t="shared" ref="F46:F49" si="12">$B46*D46*E46</f>
        <v>0</v>
      </c>
      <c r="G46" s="253"/>
      <c r="H46" s="254"/>
      <c r="I46" s="252">
        <f>$B46*G46*H46</f>
        <v>0</v>
      </c>
      <c r="J46" s="253"/>
      <c r="K46" s="254"/>
      <c r="L46" s="252">
        <f>$B46*J46*K46</f>
        <v>0</v>
      </c>
      <c r="M46" s="253"/>
      <c r="N46" s="254"/>
      <c r="O46" s="255">
        <f t="shared" ref="O46:O49" si="13">$B46*M46*N46</f>
        <v>0</v>
      </c>
    </row>
    <row r="47" spans="1:15" s="181" customFormat="1" x14ac:dyDescent="0.45">
      <c r="A47" s="256" t="s">
        <v>113</v>
      </c>
      <c r="B47" s="257"/>
      <c r="C47" s="253" t="s">
        <v>114</v>
      </c>
      <c r="D47" s="253"/>
      <c r="E47" s="254"/>
      <c r="F47" s="252">
        <f t="shared" si="12"/>
        <v>0</v>
      </c>
      <c r="G47" s="253"/>
      <c r="H47" s="254"/>
      <c r="I47" s="252">
        <f>$B47*G47*H47</f>
        <v>0</v>
      </c>
      <c r="J47" s="253"/>
      <c r="K47" s="254"/>
      <c r="L47" s="252">
        <f>$B47*J47*K47</f>
        <v>0</v>
      </c>
      <c r="M47" s="258"/>
      <c r="N47" s="254"/>
      <c r="O47" s="255">
        <f t="shared" si="13"/>
        <v>0</v>
      </c>
    </row>
    <row r="48" spans="1:15" s="181" customFormat="1" x14ac:dyDescent="0.45">
      <c r="A48" s="256" t="s">
        <v>115</v>
      </c>
      <c r="B48" s="257"/>
      <c r="C48" s="253" t="s">
        <v>29</v>
      </c>
      <c r="D48" s="253"/>
      <c r="E48" s="254"/>
      <c r="F48" s="252">
        <f t="shared" si="12"/>
        <v>0</v>
      </c>
      <c r="G48" s="253"/>
      <c r="H48" s="254"/>
      <c r="I48" s="252">
        <f>$B48*G48*H48</f>
        <v>0</v>
      </c>
      <c r="J48" s="253"/>
      <c r="K48" s="254"/>
      <c r="L48" s="252">
        <f>$B48*J48*K48</f>
        <v>0</v>
      </c>
      <c r="M48" s="258"/>
      <c r="N48" s="254"/>
      <c r="O48" s="255">
        <f t="shared" si="13"/>
        <v>0</v>
      </c>
    </row>
    <row r="49" spans="1:15" s="182" customFormat="1" x14ac:dyDescent="0.45">
      <c r="A49" s="256" t="s">
        <v>41</v>
      </c>
      <c r="B49" s="257"/>
      <c r="C49" s="253" t="s">
        <v>41</v>
      </c>
      <c r="D49" s="253"/>
      <c r="E49" s="254"/>
      <c r="F49" s="252">
        <f t="shared" si="12"/>
        <v>0</v>
      </c>
      <c r="G49" s="253"/>
      <c r="H49" s="254"/>
      <c r="I49" s="252">
        <f>$B49*G49*H49</f>
        <v>0</v>
      </c>
      <c r="J49" s="253"/>
      <c r="K49" s="254"/>
      <c r="L49" s="252">
        <f>$B49*J49*K49</f>
        <v>0</v>
      </c>
      <c r="M49" s="258"/>
      <c r="N49" s="254"/>
      <c r="O49" s="255">
        <f t="shared" si="13"/>
        <v>0</v>
      </c>
    </row>
    <row r="50" spans="1:15" s="181" customFormat="1" x14ac:dyDescent="0.45">
      <c r="A50" s="248" t="s">
        <v>116</v>
      </c>
      <c r="B50" s="249"/>
      <c r="C50" s="253"/>
      <c r="D50" s="253"/>
      <c r="E50" s="254"/>
      <c r="F50" s="252"/>
      <c r="G50" s="253"/>
      <c r="H50" s="254"/>
      <c r="I50" s="252"/>
      <c r="J50" s="253"/>
      <c r="K50" s="254"/>
      <c r="L50" s="252"/>
      <c r="M50" s="258"/>
      <c r="N50" s="254"/>
      <c r="O50" s="255"/>
    </row>
    <row r="51" spans="1:15" s="181" customFormat="1" x14ac:dyDescent="0.45">
      <c r="A51" s="256" t="s">
        <v>117</v>
      </c>
      <c r="B51" s="257"/>
      <c r="C51" s="253" t="s">
        <v>29</v>
      </c>
      <c r="D51" s="253"/>
      <c r="E51" s="254"/>
      <c r="F51" s="252">
        <f t="shared" ref="F51:F54" si="14">$B51*D51*E51</f>
        <v>0</v>
      </c>
      <c r="G51" s="253"/>
      <c r="H51" s="254"/>
      <c r="I51" s="252">
        <f>$B51*G51*H51</f>
        <v>0</v>
      </c>
      <c r="J51" s="258"/>
      <c r="K51" s="254"/>
      <c r="L51" s="252">
        <f>$B51*J51*K51</f>
        <v>0</v>
      </c>
      <c r="M51" s="258"/>
      <c r="N51" s="254"/>
      <c r="O51" s="255">
        <f t="shared" ref="O51:O54" si="15">$B51*M51*N51</f>
        <v>0</v>
      </c>
    </row>
    <row r="52" spans="1:15" s="181" customFormat="1" x14ac:dyDescent="0.45">
      <c r="A52" s="256" t="s">
        <v>118</v>
      </c>
      <c r="B52" s="257"/>
      <c r="C52" s="253" t="s">
        <v>29</v>
      </c>
      <c r="D52" s="253"/>
      <c r="E52" s="254"/>
      <c r="F52" s="252">
        <f t="shared" si="14"/>
        <v>0</v>
      </c>
      <c r="G52" s="253"/>
      <c r="H52" s="254"/>
      <c r="I52" s="252">
        <f>$B52*G52*H52</f>
        <v>0</v>
      </c>
      <c r="J52" s="253"/>
      <c r="K52" s="254"/>
      <c r="L52" s="252">
        <f>$B52*J52*K52</f>
        <v>0</v>
      </c>
      <c r="M52" s="258"/>
      <c r="N52" s="254"/>
      <c r="O52" s="255">
        <f t="shared" si="15"/>
        <v>0</v>
      </c>
    </row>
    <row r="53" spans="1:15" s="181" customFormat="1" x14ac:dyDescent="0.45">
      <c r="A53" s="256" t="s">
        <v>119</v>
      </c>
      <c r="B53" s="257"/>
      <c r="C53" s="253" t="s">
        <v>29</v>
      </c>
      <c r="D53" s="253"/>
      <c r="E53" s="254"/>
      <c r="F53" s="252">
        <f t="shared" si="14"/>
        <v>0</v>
      </c>
      <c r="G53" s="253"/>
      <c r="H53" s="254"/>
      <c r="I53" s="252">
        <f>$B53*G53*H53</f>
        <v>0</v>
      </c>
      <c r="J53" s="253"/>
      <c r="K53" s="254"/>
      <c r="L53" s="252">
        <f>$B53*J53*K53</f>
        <v>0</v>
      </c>
      <c r="M53" s="258"/>
      <c r="N53" s="254"/>
      <c r="O53" s="255">
        <f t="shared" si="15"/>
        <v>0</v>
      </c>
    </row>
    <row r="54" spans="1:15" s="182" customFormat="1" x14ac:dyDescent="0.45">
      <c r="A54" s="256" t="s">
        <v>120</v>
      </c>
      <c r="B54" s="257"/>
      <c r="C54" s="253" t="s">
        <v>41</v>
      </c>
      <c r="D54" s="253"/>
      <c r="E54" s="254"/>
      <c r="F54" s="252">
        <f t="shared" si="14"/>
        <v>0</v>
      </c>
      <c r="G54" s="253"/>
      <c r="H54" s="254"/>
      <c r="I54" s="252">
        <f>$B54*G54*H54</f>
        <v>0</v>
      </c>
      <c r="J54" s="253"/>
      <c r="K54" s="254"/>
      <c r="L54" s="252">
        <f>$B54*J54*K54</f>
        <v>0</v>
      </c>
      <c r="M54" s="258"/>
      <c r="N54" s="254"/>
      <c r="O54" s="255">
        <f t="shared" si="15"/>
        <v>0</v>
      </c>
    </row>
    <row r="55" spans="1:15" s="181" customFormat="1" x14ac:dyDescent="0.45">
      <c r="A55" s="248" t="s">
        <v>121</v>
      </c>
      <c r="B55" s="249"/>
      <c r="C55" s="253"/>
      <c r="D55" s="253"/>
      <c r="E55" s="254"/>
      <c r="F55" s="252"/>
      <c r="G55" s="253"/>
      <c r="H55" s="254"/>
      <c r="I55" s="252"/>
      <c r="J55" s="253"/>
      <c r="K55" s="254"/>
      <c r="L55" s="252"/>
      <c r="M55" s="258"/>
      <c r="N55" s="254"/>
      <c r="O55" s="255"/>
    </row>
    <row r="56" spans="1:15" s="181" customFormat="1" x14ac:dyDescent="0.45">
      <c r="A56" s="256" t="s">
        <v>122</v>
      </c>
      <c r="B56" s="257"/>
      <c r="C56" s="253" t="s">
        <v>29</v>
      </c>
      <c r="D56" s="253"/>
      <c r="E56" s="254"/>
      <c r="F56" s="252">
        <f t="shared" ref="F56:F57" si="16">$B56*D56*E56</f>
        <v>0</v>
      </c>
      <c r="G56" s="253"/>
      <c r="H56" s="254"/>
      <c r="I56" s="252">
        <f>$B56*G56*H56</f>
        <v>0</v>
      </c>
      <c r="J56" s="253"/>
      <c r="K56" s="254"/>
      <c r="L56" s="252">
        <f>$B56*J56*K56</f>
        <v>0</v>
      </c>
      <c r="M56" s="258"/>
      <c r="N56" s="254"/>
      <c r="O56" s="255">
        <f t="shared" ref="O56:O57" si="17">$B56*M56*N56</f>
        <v>0</v>
      </c>
    </row>
    <row r="57" spans="1:15" s="181" customFormat="1" x14ac:dyDescent="0.45">
      <c r="A57" s="256" t="s">
        <v>41</v>
      </c>
      <c r="B57" s="257"/>
      <c r="C57" s="253" t="s">
        <v>41</v>
      </c>
      <c r="D57" s="253"/>
      <c r="E57" s="254"/>
      <c r="F57" s="252">
        <f t="shared" si="16"/>
        <v>0</v>
      </c>
      <c r="G57" s="253"/>
      <c r="H57" s="254"/>
      <c r="I57" s="252">
        <f>$B57*G57*H57</f>
        <v>0</v>
      </c>
      <c r="J57" s="253"/>
      <c r="K57" s="254"/>
      <c r="L57" s="252">
        <f>$B57*J57*K57</f>
        <v>0</v>
      </c>
      <c r="M57" s="258"/>
      <c r="N57" s="254"/>
      <c r="O57" s="255">
        <f t="shared" si="17"/>
        <v>0</v>
      </c>
    </row>
    <row r="58" spans="1:15" s="181" customFormat="1" x14ac:dyDescent="0.45">
      <c r="A58" s="248" t="s">
        <v>27</v>
      </c>
      <c r="B58" s="249"/>
      <c r="C58" s="253"/>
      <c r="D58" s="253"/>
      <c r="E58" s="254"/>
      <c r="F58" s="252"/>
      <c r="G58" s="253"/>
      <c r="H58" s="254"/>
      <c r="I58" s="252"/>
      <c r="J58" s="253"/>
      <c r="K58" s="254"/>
      <c r="L58" s="252"/>
      <c r="M58" s="258"/>
      <c r="N58" s="254"/>
      <c r="O58" s="255"/>
    </row>
    <row r="59" spans="1:15" s="181" customFormat="1" x14ac:dyDescent="0.45">
      <c r="A59" s="256" t="s">
        <v>123</v>
      </c>
      <c r="B59" s="257"/>
      <c r="C59" s="253" t="s">
        <v>29</v>
      </c>
      <c r="D59" s="253"/>
      <c r="E59" s="254"/>
      <c r="F59" s="252">
        <f>$B59*D59*E59</f>
        <v>0</v>
      </c>
      <c r="G59" s="253"/>
      <c r="H59" s="254"/>
      <c r="I59" s="252">
        <f>$B59*G59*H59</f>
        <v>0</v>
      </c>
      <c r="J59" s="253"/>
      <c r="K59" s="254"/>
      <c r="L59" s="252">
        <f>$B59*J59*K59</f>
        <v>0</v>
      </c>
      <c r="M59" s="258"/>
      <c r="N59" s="254"/>
      <c r="O59" s="255">
        <f t="shared" ref="O59:O60" si="18">$B59*M59*N59</f>
        <v>0</v>
      </c>
    </row>
    <row r="60" spans="1:15" s="181" customFormat="1" x14ac:dyDescent="0.45">
      <c r="A60" s="256" t="s">
        <v>124</v>
      </c>
      <c r="B60" s="257"/>
      <c r="C60" s="253" t="s">
        <v>41</v>
      </c>
      <c r="D60" s="253"/>
      <c r="E60" s="254"/>
      <c r="F60" s="252">
        <f>$B60*D60*E60</f>
        <v>0</v>
      </c>
      <c r="G60" s="253"/>
      <c r="H60" s="254"/>
      <c r="I60" s="252">
        <f>$B60*G60*H60</f>
        <v>0</v>
      </c>
      <c r="J60" s="253"/>
      <c r="K60" s="254"/>
      <c r="L60" s="252">
        <f>$B60*J60*K60</f>
        <v>0</v>
      </c>
      <c r="M60" s="253"/>
      <c r="N60" s="254"/>
      <c r="O60" s="255">
        <f t="shared" si="18"/>
        <v>0</v>
      </c>
    </row>
    <row r="61" spans="1:15" s="182" customFormat="1" x14ac:dyDescent="0.45">
      <c r="A61" s="248" t="s">
        <v>125</v>
      </c>
      <c r="B61" s="249"/>
      <c r="C61" s="250"/>
      <c r="D61" s="250"/>
      <c r="E61" s="251"/>
      <c r="F61" s="260">
        <f>SUM(F30:F60)</f>
        <v>0</v>
      </c>
      <c r="G61" s="250"/>
      <c r="H61" s="251"/>
      <c r="I61" s="260">
        <f>SUM(I30:I60)</f>
        <v>0</v>
      </c>
      <c r="J61" s="250"/>
      <c r="K61" s="251"/>
      <c r="L61" s="260">
        <f>SUM(L30:L60)</f>
        <v>0</v>
      </c>
      <c r="M61" s="250"/>
      <c r="N61" s="251"/>
      <c r="O61" s="261">
        <f>SUM(O30:O60)</f>
        <v>0</v>
      </c>
    </row>
    <row r="62" spans="1:15" s="182" customFormat="1" ht="28.9" thickBot="1" x14ac:dyDescent="0.5">
      <c r="A62" s="262" t="s">
        <v>53</v>
      </c>
      <c r="B62" s="263">
        <v>0</v>
      </c>
      <c r="C62" s="264"/>
      <c r="D62" s="264"/>
      <c r="E62" s="265"/>
      <c r="F62" s="266">
        <f>F61*(1+$B$62)</f>
        <v>0</v>
      </c>
      <c r="G62" s="264"/>
      <c r="H62" s="265"/>
      <c r="I62" s="266">
        <f>I61*(1+$B$62)</f>
        <v>0</v>
      </c>
      <c r="J62" s="264"/>
      <c r="K62" s="265"/>
      <c r="L62" s="266">
        <f>L61*(1+$B$62)</f>
        <v>0</v>
      </c>
      <c r="M62" s="264"/>
      <c r="N62" s="265"/>
      <c r="O62" s="267">
        <f>O61*(1+$B$62)</f>
        <v>0</v>
      </c>
    </row>
    <row r="63" spans="1:15" x14ac:dyDescent="0.45">
      <c r="A63" s="268"/>
      <c r="B63" s="269"/>
      <c r="C63" s="270"/>
      <c r="D63" s="270"/>
      <c r="E63" s="271"/>
      <c r="F63" s="272"/>
      <c r="G63" s="270"/>
      <c r="H63" s="271"/>
      <c r="I63" s="272"/>
      <c r="J63" s="270"/>
      <c r="K63" s="271"/>
      <c r="L63" s="272"/>
      <c r="M63" s="270"/>
      <c r="N63" s="271"/>
      <c r="O63" s="273"/>
    </row>
    <row r="64" spans="1:15" s="20" customFormat="1" x14ac:dyDescent="0.45">
      <c r="A64" s="274" t="s">
        <v>5</v>
      </c>
      <c r="B64" s="275"/>
      <c r="C64" s="276"/>
      <c r="D64" s="276"/>
      <c r="E64" s="277"/>
      <c r="F64" s="278"/>
      <c r="G64" s="276"/>
      <c r="H64" s="277"/>
      <c r="I64" s="278"/>
      <c r="J64" s="276"/>
      <c r="K64" s="277"/>
      <c r="L64" s="278"/>
      <c r="M64" s="276"/>
      <c r="N64" s="277"/>
      <c r="O64" s="279"/>
    </row>
    <row r="65" spans="1:15" x14ac:dyDescent="0.45">
      <c r="A65" s="280" t="s">
        <v>15</v>
      </c>
      <c r="B65" s="281">
        <v>7.0279999999999996</v>
      </c>
      <c r="C65" s="282" t="s">
        <v>30</v>
      </c>
      <c r="D65" s="282">
        <v>7</v>
      </c>
      <c r="E65" s="283">
        <v>1</v>
      </c>
      <c r="F65" s="284">
        <f t="shared" ref="F65:F89" si="19">$B65*D65*E65</f>
        <v>49.195999999999998</v>
      </c>
      <c r="G65" s="282">
        <v>7</v>
      </c>
      <c r="H65" s="283">
        <v>1</v>
      </c>
      <c r="I65" s="284">
        <f t="shared" ref="I65:I89" si="20">$B65*G65*H65</f>
        <v>49.195999999999998</v>
      </c>
      <c r="J65" s="282">
        <v>10</v>
      </c>
      <c r="K65" s="283">
        <v>1</v>
      </c>
      <c r="L65" s="284">
        <f t="shared" ref="L65:L89" si="21">$B65*J65*K65</f>
        <v>70.28</v>
      </c>
      <c r="M65" s="282">
        <v>20</v>
      </c>
      <c r="N65" s="283">
        <v>1</v>
      </c>
      <c r="O65" s="285">
        <f t="shared" ref="O65:O113" si="22">$B65*M65*N65</f>
        <v>140.56</v>
      </c>
    </row>
    <row r="66" spans="1:15" x14ac:dyDescent="0.45">
      <c r="A66" s="280" t="s">
        <v>16</v>
      </c>
      <c r="B66" s="281"/>
      <c r="C66" s="282" t="s">
        <v>30</v>
      </c>
      <c r="D66" s="282"/>
      <c r="E66" s="283"/>
      <c r="F66" s="284">
        <f t="shared" si="19"/>
        <v>0</v>
      </c>
      <c r="G66" s="282"/>
      <c r="H66" s="283"/>
      <c r="I66" s="284">
        <f t="shared" si="20"/>
        <v>0</v>
      </c>
      <c r="J66" s="282"/>
      <c r="K66" s="283"/>
      <c r="L66" s="284">
        <f t="shared" si="21"/>
        <v>0</v>
      </c>
      <c r="M66" s="282"/>
      <c r="N66" s="283"/>
      <c r="O66" s="285">
        <f t="shared" si="22"/>
        <v>0</v>
      </c>
    </row>
    <row r="67" spans="1:15" x14ac:dyDescent="0.45">
      <c r="A67" s="280" t="s">
        <v>17</v>
      </c>
      <c r="B67" s="281"/>
      <c r="C67" s="282" t="s">
        <v>30</v>
      </c>
      <c r="D67" s="286"/>
      <c r="E67" s="283"/>
      <c r="F67" s="284">
        <f t="shared" si="19"/>
        <v>0</v>
      </c>
      <c r="G67" s="282"/>
      <c r="H67" s="283"/>
      <c r="I67" s="284">
        <f t="shared" si="20"/>
        <v>0</v>
      </c>
      <c r="J67" s="282"/>
      <c r="K67" s="283"/>
      <c r="L67" s="284">
        <f t="shared" si="21"/>
        <v>0</v>
      </c>
      <c r="M67" s="282"/>
      <c r="N67" s="283"/>
      <c r="O67" s="285">
        <f t="shared" si="22"/>
        <v>0</v>
      </c>
    </row>
    <row r="68" spans="1:15" x14ac:dyDescent="0.45">
      <c r="A68" s="280" t="s">
        <v>76</v>
      </c>
      <c r="B68" s="281"/>
      <c r="C68" s="282" t="s">
        <v>30</v>
      </c>
      <c r="D68" s="282"/>
      <c r="E68" s="283"/>
      <c r="F68" s="284">
        <f t="shared" si="19"/>
        <v>0</v>
      </c>
      <c r="G68" s="282"/>
      <c r="H68" s="283"/>
      <c r="I68" s="284">
        <f t="shared" si="20"/>
        <v>0</v>
      </c>
      <c r="J68" s="282"/>
      <c r="K68" s="283"/>
      <c r="L68" s="284">
        <f t="shared" si="21"/>
        <v>0</v>
      </c>
      <c r="M68" s="282"/>
      <c r="N68" s="283"/>
      <c r="O68" s="285">
        <f t="shared" si="22"/>
        <v>0</v>
      </c>
    </row>
    <row r="69" spans="1:15" x14ac:dyDescent="0.45">
      <c r="A69" s="280" t="s">
        <v>73</v>
      </c>
      <c r="B69" s="281"/>
      <c r="C69" s="282" t="s">
        <v>30</v>
      </c>
      <c r="D69" s="282"/>
      <c r="E69" s="283"/>
      <c r="F69" s="284">
        <f t="shared" si="19"/>
        <v>0</v>
      </c>
      <c r="G69" s="282"/>
      <c r="H69" s="283"/>
      <c r="I69" s="284">
        <f t="shared" si="20"/>
        <v>0</v>
      </c>
      <c r="J69" s="282"/>
      <c r="K69" s="283"/>
      <c r="L69" s="284">
        <f t="shared" si="21"/>
        <v>0</v>
      </c>
      <c r="M69" s="282"/>
      <c r="N69" s="283"/>
      <c r="O69" s="285">
        <f t="shared" si="22"/>
        <v>0</v>
      </c>
    </row>
    <row r="70" spans="1:15" x14ac:dyDescent="0.45">
      <c r="A70" s="280" t="s">
        <v>18</v>
      </c>
      <c r="B70" s="281"/>
      <c r="C70" s="282" t="s">
        <v>30</v>
      </c>
      <c r="D70" s="282"/>
      <c r="E70" s="283"/>
      <c r="F70" s="284">
        <f t="shared" si="19"/>
        <v>0</v>
      </c>
      <c r="G70" s="282"/>
      <c r="H70" s="283"/>
      <c r="I70" s="284">
        <f t="shared" si="20"/>
        <v>0</v>
      </c>
      <c r="J70" s="282"/>
      <c r="K70" s="283"/>
      <c r="L70" s="284">
        <f t="shared" si="21"/>
        <v>0</v>
      </c>
      <c r="M70" s="282"/>
      <c r="N70" s="283"/>
      <c r="O70" s="285">
        <f t="shared" si="22"/>
        <v>0</v>
      </c>
    </row>
    <row r="71" spans="1:15" x14ac:dyDescent="0.45">
      <c r="A71" s="280" t="s">
        <v>19</v>
      </c>
      <c r="B71" s="281"/>
      <c r="C71" s="282" t="s">
        <v>30</v>
      </c>
      <c r="D71" s="282"/>
      <c r="E71" s="283"/>
      <c r="F71" s="284">
        <f t="shared" si="19"/>
        <v>0</v>
      </c>
      <c r="G71" s="282"/>
      <c r="H71" s="283"/>
      <c r="I71" s="284">
        <f t="shared" si="20"/>
        <v>0</v>
      </c>
      <c r="J71" s="282"/>
      <c r="K71" s="287"/>
      <c r="L71" s="284">
        <f t="shared" si="21"/>
        <v>0</v>
      </c>
      <c r="M71" s="282"/>
      <c r="N71" s="283"/>
      <c r="O71" s="285">
        <f t="shared" si="22"/>
        <v>0</v>
      </c>
    </row>
    <row r="72" spans="1:15" x14ac:dyDescent="0.45">
      <c r="A72" s="280" t="s">
        <v>75</v>
      </c>
      <c r="B72" s="281"/>
      <c r="C72" s="282" t="s">
        <v>30</v>
      </c>
      <c r="D72" s="282"/>
      <c r="E72" s="283"/>
      <c r="F72" s="284">
        <f t="shared" si="19"/>
        <v>0</v>
      </c>
      <c r="G72" s="282"/>
      <c r="H72" s="283"/>
      <c r="I72" s="284">
        <f t="shared" si="20"/>
        <v>0</v>
      </c>
      <c r="J72" s="282"/>
      <c r="K72" s="283"/>
      <c r="L72" s="284">
        <f t="shared" si="21"/>
        <v>0</v>
      </c>
      <c r="M72" s="282"/>
      <c r="N72" s="283"/>
      <c r="O72" s="285">
        <f t="shared" si="22"/>
        <v>0</v>
      </c>
    </row>
    <row r="73" spans="1:15" x14ac:dyDescent="0.45">
      <c r="A73" s="280" t="s">
        <v>20</v>
      </c>
      <c r="B73" s="281"/>
      <c r="C73" s="282" t="s">
        <v>30</v>
      </c>
      <c r="D73" s="282"/>
      <c r="E73" s="283"/>
      <c r="F73" s="284">
        <f t="shared" si="19"/>
        <v>0</v>
      </c>
      <c r="G73" s="282"/>
      <c r="H73" s="283"/>
      <c r="I73" s="284">
        <f t="shared" si="20"/>
        <v>0</v>
      </c>
      <c r="J73" s="282"/>
      <c r="K73" s="283"/>
      <c r="L73" s="284">
        <f t="shared" si="21"/>
        <v>0</v>
      </c>
      <c r="M73" s="282"/>
      <c r="N73" s="283"/>
      <c r="O73" s="285">
        <f t="shared" si="22"/>
        <v>0</v>
      </c>
    </row>
    <row r="74" spans="1:15" x14ac:dyDescent="0.45">
      <c r="A74" s="280" t="s">
        <v>21</v>
      </c>
      <c r="B74" s="281"/>
      <c r="C74" s="282" t="s">
        <v>30</v>
      </c>
      <c r="D74" s="282"/>
      <c r="E74" s="283"/>
      <c r="F74" s="284">
        <f t="shared" si="19"/>
        <v>0</v>
      </c>
      <c r="G74" s="282"/>
      <c r="H74" s="283"/>
      <c r="I74" s="284">
        <f t="shared" si="20"/>
        <v>0</v>
      </c>
      <c r="J74" s="282"/>
      <c r="K74" s="283"/>
      <c r="L74" s="284">
        <f t="shared" si="21"/>
        <v>0</v>
      </c>
      <c r="M74" s="282"/>
      <c r="N74" s="283"/>
      <c r="O74" s="285">
        <f t="shared" si="22"/>
        <v>0</v>
      </c>
    </row>
    <row r="75" spans="1:15" x14ac:dyDescent="0.45">
      <c r="A75" s="280" t="s">
        <v>22</v>
      </c>
      <c r="B75" s="281"/>
      <c r="C75" s="282" t="s">
        <v>30</v>
      </c>
      <c r="D75" s="282"/>
      <c r="E75" s="283"/>
      <c r="F75" s="284">
        <f t="shared" si="19"/>
        <v>0</v>
      </c>
      <c r="G75" s="282"/>
      <c r="H75" s="283"/>
      <c r="I75" s="284">
        <f t="shared" si="20"/>
        <v>0</v>
      </c>
      <c r="J75" s="282"/>
      <c r="K75" s="283"/>
      <c r="L75" s="284">
        <f t="shared" si="21"/>
        <v>0</v>
      </c>
      <c r="M75" s="282"/>
      <c r="N75" s="283"/>
      <c r="O75" s="285">
        <f t="shared" si="22"/>
        <v>0</v>
      </c>
    </row>
    <row r="76" spans="1:15" x14ac:dyDescent="0.45">
      <c r="A76" s="280" t="s">
        <v>23</v>
      </c>
      <c r="B76" s="281"/>
      <c r="C76" s="282" t="s">
        <v>30</v>
      </c>
      <c r="D76" s="282"/>
      <c r="E76" s="283"/>
      <c r="F76" s="284">
        <f t="shared" si="19"/>
        <v>0</v>
      </c>
      <c r="G76" s="282"/>
      <c r="H76" s="283"/>
      <c r="I76" s="284">
        <f t="shared" si="20"/>
        <v>0</v>
      </c>
      <c r="J76" s="282"/>
      <c r="K76" s="283"/>
      <c r="L76" s="284">
        <f t="shared" si="21"/>
        <v>0</v>
      </c>
      <c r="M76" s="282"/>
      <c r="N76" s="283"/>
      <c r="O76" s="285">
        <f t="shared" si="22"/>
        <v>0</v>
      </c>
    </row>
    <row r="77" spans="1:15" x14ac:dyDescent="0.45">
      <c r="A77" s="280" t="s">
        <v>54</v>
      </c>
      <c r="B77" s="281"/>
      <c r="C77" s="282" t="s">
        <v>30</v>
      </c>
      <c r="D77" s="282"/>
      <c r="E77" s="283"/>
      <c r="F77" s="284">
        <f t="shared" si="19"/>
        <v>0</v>
      </c>
      <c r="G77" s="282"/>
      <c r="H77" s="283"/>
      <c r="I77" s="284">
        <f t="shared" si="20"/>
        <v>0</v>
      </c>
      <c r="J77" s="282"/>
      <c r="K77" s="283"/>
      <c r="L77" s="284">
        <f t="shared" si="21"/>
        <v>0</v>
      </c>
      <c r="M77" s="282"/>
      <c r="N77" s="283"/>
      <c r="O77" s="285">
        <f t="shared" si="22"/>
        <v>0</v>
      </c>
    </row>
    <row r="78" spans="1:15" x14ac:dyDescent="0.45">
      <c r="A78" s="280" t="s">
        <v>24</v>
      </c>
      <c r="B78" s="281"/>
      <c r="C78" s="282" t="s">
        <v>30</v>
      </c>
      <c r="D78" s="282"/>
      <c r="E78" s="283"/>
      <c r="F78" s="284">
        <f t="shared" si="19"/>
        <v>0</v>
      </c>
      <c r="G78" s="282"/>
      <c r="H78" s="283"/>
      <c r="I78" s="284">
        <f t="shared" si="20"/>
        <v>0</v>
      </c>
      <c r="J78" s="282"/>
      <c r="K78" s="283"/>
      <c r="L78" s="284">
        <f t="shared" si="21"/>
        <v>0</v>
      </c>
      <c r="M78" s="282"/>
      <c r="N78" s="283"/>
      <c r="O78" s="285">
        <f t="shared" si="22"/>
        <v>0</v>
      </c>
    </row>
    <row r="79" spans="1:15" x14ac:dyDescent="0.45">
      <c r="A79" s="280" t="s">
        <v>25</v>
      </c>
      <c r="B79" s="281"/>
      <c r="C79" s="282" t="s">
        <v>30</v>
      </c>
      <c r="D79" s="282"/>
      <c r="E79" s="283"/>
      <c r="F79" s="284">
        <f t="shared" si="19"/>
        <v>0</v>
      </c>
      <c r="G79" s="282"/>
      <c r="H79" s="283"/>
      <c r="I79" s="284">
        <f t="shared" si="20"/>
        <v>0</v>
      </c>
      <c r="J79" s="282"/>
      <c r="K79" s="283"/>
      <c r="L79" s="284">
        <f t="shared" si="21"/>
        <v>0</v>
      </c>
      <c r="M79" s="282"/>
      <c r="N79" s="283"/>
      <c r="O79" s="285">
        <f t="shared" si="22"/>
        <v>0</v>
      </c>
    </row>
    <row r="80" spans="1:15" x14ac:dyDescent="0.45">
      <c r="A80" s="280" t="s">
        <v>26</v>
      </c>
      <c r="B80" s="281"/>
      <c r="C80" s="282" t="s">
        <v>30</v>
      </c>
      <c r="D80" s="282"/>
      <c r="E80" s="283"/>
      <c r="F80" s="284">
        <f t="shared" si="19"/>
        <v>0</v>
      </c>
      <c r="G80" s="282"/>
      <c r="H80" s="283"/>
      <c r="I80" s="284">
        <f t="shared" si="20"/>
        <v>0</v>
      </c>
      <c r="J80" s="282"/>
      <c r="K80" s="283"/>
      <c r="L80" s="284">
        <f t="shared" si="21"/>
        <v>0</v>
      </c>
      <c r="M80" s="282"/>
      <c r="N80" s="283"/>
      <c r="O80" s="285">
        <f t="shared" si="22"/>
        <v>0</v>
      </c>
    </row>
    <row r="81" spans="1:15" x14ac:dyDescent="0.45">
      <c r="A81" s="280" t="s">
        <v>37</v>
      </c>
      <c r="B81" s="281"/>
      <c r="C81" s="282" t="s">
        <v>30</v>
      </c>
      <c r="D81" s="282"/>
      <c r="E81" s="283"/>
      <c r="F81" s="284">
        <f t="shared" si="19"/>
        <v>0</v>
      </c>
      <c r="G81" s="282"/>
      <c r="H81" s="283"/>
      <c r="I81" s="284">
        <f t="shared" si="20"/>
        <v>0</v>
      </c>
      <c r="J81" s="282"/>
      <c r="K81" s="283"/>
      <c r="L81" s="284">
        <f t="shared" si="21"/>
        <v>0</v>
      </c>
      <c r="M81" s="282"/>
      <c r="N81" s="283"/>
      <c r="O81" s="285">
        <f t="shared" si="22"/>
        <v>0</v>
      </c>
    </row>
    <row r="82" spans="1:15" x14ac:dyDescent="0.45">
      <c r="A82" s="280" t="s">
        <v>55</v>
      </c>
      <c r="B82" s="281"/>
      <c r="C82" s="282" t="s">
        <v>30</v>
      </c>
      <c r="D82" s="282"/>
      <c r="E82" s="283"/>
      <c r="F82" s="284">
        <f t="shared" si="19"/>
        <v>0</v>
      </c>
      <c r="G82" s="282"/>
      <c r="H82" s="283"/>
      <c r="I82" s="284">
        <f t="shared" si="20"/>
        <v>0</v>
      </c>
      <c r="J82" s="282"/>
      <c r="K82" s="283"/>
      <c r="L82" s="284">
        <f t="shared" si="21"/>
        <v>0</v>
      </c>
      <c r="M82" s="282"/>
      <c r="N82" s="283"/>
      <c r="O82" s="285">
        <f t="shared" si="22"/>
        <v>0</v>
      </c>
    </row>
    <row r="83" spans="1:15" x14ac:dyDescent="0.45">
      <c r="A83" s="280" t="s">
        <v>74</v>
      </c>
      <c r="B83" s="281"/>
      <c r="C83" s="282" t="s">
        <v>30</v>
      </c>
      <c r="D83" s="282"/>
      <c r="E83" s="283"/>
      <c r="F83" s="284">
        <f t="shared" si="19"/>
        <v>0</v>
      </c>
      <c r="G83" s="282"/>
      <c r="H83" s="283"/>
      <c r="I83" s="284">
        <f t="shared" si="20"/>
        <v>0</v>
      </c>
      <c r="J83" s="282"/>
      <c r="K83" s="283"/>
      <c r="L83" s="284">
        <f t="shared" si="21"/>
        <v>0</v>
      </c>
      <c r="M83" s="282"/>
      <c r="N83" s="283"/>
      <c r="O83" s="285">
        <f t="shared" si="22"/>
        <v>0</v>
      </c>
    </row>
    <row r="84" spans="1:15" x14ac:dyDescent="0.45">
      <c r="A84" s="280" t="s">
        <v>56</v>
      </c>
      <c r="B84" s="281"/>
      <c r="C84" s="282" t="s">
        <v>30</v>
      </c>
      <c r="D84" s="282"/>
      <c r="E84" s="283"/>
      <c r="F84" s="284">
        <f t="shared" si="19"/>
        <v>0</v>
      </c>
      <c r="G84" s="282"/>
      <c r="H84" s="283"/>
      <c r="I84" s="284">
        <f t="shared" si="20"/>
        <v>0</v>
      </c>
      <c r="J84" s="282"/>
      <c r="K84" s="283"/>
      <c r="L84" s="284">
        <f t="shared" si="21"/>
        <v>0</v>
      </c>
      <c r="M84" s="282"/>
      <c r="N84" s="283"/>
      <c r="O84" s="285">
        <f t="shared" si="22"/>
        <v>0</v>
      </c>
    </row>
    <row r="85" spans="1:15" x14ac:dyDescent="0.45">
      <c r="A85" s="280" t="s">
        <v>57</v>
      </c>
      <c r="B85" s="281"/>
      <c r="C85" s="282" t="s">
        <v>30</v>
      </c>
      <c r="D85" s="282"/>
      <c r="E85" s="283"/>
      <c r="F85" s="284">
        <f t="shared" si="19"/>
        <v>0</v>
      </c>
      <c r="G85" s="282"/>
      <c r="H85" s="283"/>
      <c r="I85" s="284">
        <f t="shared" si="20"/>
        <v>0</v>
      </c>
      <c r="J85" s="282"/>
      <c r="K85" s="283"/>
      <c r="L85" s="284">
        <f t="shared" si="21"/>
        <v>0</v>
      </c>
      <c r="M85" s="282"/>
      <c r="N85" s="283"/>
      <c r="O85" s="285">
        <f t="shared" si="22"/>
        <v>0</v>
      </c>
    </row>
    <row r="86" spans="1:15" x14ac:dyDescent="0.45">
      <c r="A86" s="280" t="s">
        <v>58</v>
      </c>
      <c r="B86" s="281"/>
      <c r="C86" s="282" t="s">
        <v>30</v>
      </c>
      <c r="D86" s="282"/>
      <c r="E86" s="283"/>
      <c r="F86" s="284">
        <f t="shared" si="19"/>
        <v>0</v>
      </c>
      <c r="G86" s="282"/>
      <c r="H86" s="283"/>
      <c r="I86" s="284">
        <f t="shared" si="20"/>
        <v>0</v>
      </c>
      <c r="J86" s="282"/>
      <c r="K86" s="283"/>
      <c r="L86" s="284">
        <f t="shared" si="21"/>
        <v>0</v>
      </c>
      <c r="M86" s="282"/>
      <c r="N86" s="283"/>
      <c r="O86" s="285">
        <f t="shared" si="22"/>
        <v>0</v>
      </c>
    </row>
    <row r="87" spans="1:15" x14ac:dyDescent="0.45">
      <c r="A87" s="280" t="s">
        <v>178</v>
      </c>
      <c r="B87" s="281"/>
      <c r="C87" s="282" t="s">
        <v>41</v>
      </c>
      <c r="D87" s="282"/>
      <c r="E87" s="283"/>
      <c r="F87" s="284">
        <f t="shared" si="19"/>
        <v>0</v>
      </c>
      <c r="G87" s="282"/>
      <c r="H87" s="283"/>
      <c r="I87" s="284">
        <f t="shared" si="20"/>
        <v>0</v>
      </c>
      <c r="J87" s="282"/>
      <c r="K87" s="283"/>
      <c r="L87" s="284">
        <f t="shared" si="21"/>
        <v>0</v>
      </c>
      <c r="M87" s="282"/>
      <c r="N87" s="283"/>
      <c r="O87" s="285">
        <f t="shared" si="22"/>
        <v>0</v>
      </c>
    </row>
    <row r="88" spans="1:15" x14ac:dyDescent="0.45">
      <c r="A88" s="280" t="s">
        <v>179</v>
      </c>
      <c r="B88" s="281"/>
      <c r="C88" s="282" t="s">
        <v>41</v>
      </c>
      <c r="D88" s="282"/>
      <c r="E88" s="283"/>
      <c r="F88" s="284">
        <f t="shared" si="19"/>
        <v>0</v>
      </c>
      <c r="G88" s="282"/>
      <c r="H88" s="283"/>
      <c r="I88" s="284">
        <f t="shared" si="20"/>
        <v>0</v>
      </c>
      <c r="J88" s="282"/>
      <c r="K88" s="283"/>
      <c r="L88" s="284">
        <f t="shared" si="21"/>
        <v>0</v>
      </c>
      <c r="M88" s="282"/>
      <c r="N88" s="283"/>
      <c r="O88" s="285">
        <f t="shared" si="22"/>
        <v>0</v>
      </c>
    </row>
    <row r="89" spans="1:15" x14ac:dyDescent="0.45">
      <c r="A89" s="280" t="s">
        <v>41</v>
      </c>
      <c r="B89" s="281"/>
      <c r="C89" s="282" t="s">
        <v>41</v>
      </c>
      <c r="D89" s="282"/>
      <c r="E89" s="283"/>
      <c r="F89" s="284">
        <f t="shared" si="19"/>
        <v>0</v>
      </c>
      <c r="G89" s="282"/>
      <c r="H89" s="283"/>
      <c r="I89" s="284">
        <f t="shared" si="20"/>
        <v>0</v>
      </c>
      <c r="J89" s="282"/>
      <c r="K89" s="283"/>
      <c r="L89" s="284">
        <f t="shared" si="21"/>
        <v>0</v>
      </c>
      <c r="M89" s="282"/>
      <c r="N89" s="283"/>
      <c r="O89" s="285">
        <f t="shared" si="22"/>
        <v>0</v>
      </c>
    </row>
    <row r="90" spans="1:15" s="40" customFormat="1" x14ac:dyDescent="0.45">
      <c r="A90" s="274" t="s">
        <v>5</v>
      </c>
      <c r="B90" s="275"/>
      <c r="C90" s="276"/>
      <c r="D90" s="276"/>
      <c r="E90" s="277"/>
      <c r="F90" s="278">
        <f>SUM(F65:F89)</f>
        <v>49.195999999999998</v>
      </c>
      <c r="G90" s="276"/>
      <c r="H90" s="277"/>
      <c r="I90" s="278">
        <f>SUM(I65:I89)</f>
        <v>49.195999999999998</v>
      </c>
      <c r="J90" s="276"/>
      <c r="K90" s="277"/>
      <c r="L90" s="278">
        <f>SUM(L65:L89)</f>
        <v>70.28</v>
      </c>
      <c r="M90" s="276"/>
      <c r="N90" s="277"/>
      <c r="O90" s="279">
        <f>SUM(O65:O89)</f>
        <v>140.56</v>
      </c>
    </row>
    <row r="91" spans="1:15" x14ac:dyDescent="0.45">
      <c r="A91" s="288"/>
      <c r="B91" s="289"/>
      <c r="C91" s="290"/>
      <c r="D91" s="290"/>
      <c r="E91" s="291"/>
      <c r="F91" s="292"/>
      <c r="G91" s="290"/>
      <c r="H91" s="291"/>
      <c r="I91" s="292"/>
      <c r="J91" s="290"/>
      <c r="K91" s="291"/>
      <c r="L91" s="292"/>
      <c r="M91" s="290"/>
      <c r="N91" s="291"/>
      <c r="O91" s="293"/>
    </row>
    <row r="92" spans="1:15" hidden="1" x14ac:dyDescent="0.45">
      <c r="A92" s="154" t="s">
        <v>166</v>
      </c>
      <c r="B92" s="155"/>
      <c r="C92" s="156"/>
      <c r="D92" s="156"/>
      <c r="E92" s="157"/>
      <c r="F92" s="158"/>
      <c r="G92" s="156"/>
      <c r="H92" s="157"/>
      <c r="I92" s="158"/>
      <c r="J92" s="156"/>
      <c r="K92" s="157"/>
      <c r="L92" s="158"/>
      <c r="M92" s="156"/>
      <c r="N92" s="157"/>
      <c r="O92" s="159"/>
    </row>
    <row r="93" spans="1:15" hidden="1" x14ac:dyDescent="0.45">
      <c r="A93" s="160" t="s">
        <v>167</v>
      </c>
      <c r="B93" s="161">
        <f>'TB Data'!C67</f>
        <v>0</v>
      </c>
      <c r="C93" s="162" t="s">
        <v>154</v>
      </c>
      <c r="D93" s="162">
        <f>'TB Data'!E51</f>
        <v>0</v>
      </c>
      <c r="E93" s="163">
        <f>'TB Data'!C51</f>
        <v>0</v>
      </c>
      <c r="F93" s="164">
        <f>$B93*D93*E93</f>
        <v>0</v>
      </c>
      <c r="G93" s="162">
        <f>'TB Data'!E51</f>
        <v>0</v>
      </c>
      <c r="H93" s="163">
        <f>'TB Data'!C51</f>
        <v>0</v>
      </c>
      <c r="I93" s="164">
        <f>$B93*G93*H93</f>
        <v>0</v>
      </c>
      <c r="J93" s="162">
        <f>'TB Data'!E49</f>
        <v>0</v>
      </c>
      <c r="K93" s="163">
        <f>'TB Data'!C49</f>
        <v>0</v>
      </c>
      <c r="L93" s="164">
        <f>$B93*J93*K93</f>
        <v>0</v>
      </c>
      <c r="M93" s="162">
        <f>'TB Data'!E50</f>
        <v>0</v>
      </c>
      <c r="N93" s="163">
        <f>'TB Data'!C50</f>
        <v>0</v>
      </c>
      <c r="O93" s="165">
        <f>$B93*M93*N93</f>
        <v>0</v>
      </c>
    </row>
    <row r="94" spans="1:15" hidden="1" x14ac:dyDescent="0.45">
      <c r="A94" s="160"/>
      <c r="B94" s="161"/>
      <c r="C94" s="162"/>
      <c r="D94" s="162"/>
      <c r="E94" s="166"/>
      <c r="F94" s="167"/>
      <c r="G94" s="162"/>
      <c r="H94" s="166"/>
      <c r="I94" s="167"/>
      <c r="J94" s="162"/>
      <c r="K94" s="166"/>
      <c r="L94" s="167"/>
      <c r="M94" s="162"/>
      <c r="N94" s="166"/>
      <c r="O94" s="168"/>
    </row>
    <row r="95" spans="1:15" s="20" customFormat="1" hidden="1" x14ac:dyDescent="0.45">
      <c r="A95" s="169" t="s">
        <v>168</v>
      </c>
      <c r="B95" s="170"/>
      <c r="C95" s="171"/>
      <c r="D95" s="171"/>
      <c r="E95" s="172"/>
      <c r="F95" s="173">
        <f>F93</f>
        <v>0</v>
      </c>
      <c r="G95" s="171"/>
      <c r="H95" s="172"/>
      <c r="I95" s="173">
        <f>I93</f>
        <v>0</v>
      </c>
      <c r="J95" s="171"/>
      <c r="K95" s="172"/>
      <c r="L95" s="173">
        <f>L93</f>
        <v>0</v>
      </c>
      <c r="M95" s="171"/>
      <c r="N95" s="172"/>
      <c r="O95" s="174">
        <f>O93</f>
        <v>0</v>
      </c>
    </row>
    <row r="96" spans="1:15" ht="14.65" hidden="1" thickBot="1" x14ac:dyDescent="0.5">
      <c r="A96" s="175"/>
      <c r="B96" s="176"/>
      <c r="C96" s="177"/>
      <c r="D96" s="177"/>
      <c r="E96" s="178"/>
      <c r="F96" s="179"/>
      <c r="G96" s="177"/>
      <c r="H96" s="178"/>
      <c r="I96" s="179"/>
      <c r="J96" s="177"/>
      <c r="K96" s="178"/>
      <c r="L96" s="179"/>
      <c r="M96" s="177"/>
      <c r="N96" s="178"/>
      <c r="O96" s="180"/>
    </row>
    <row r="97" spans="1:63" s="94" customFormat="1" hidden="1" x14ac:dyDescent="0.45">
      <c r="A97" s="103" t="s">
        <v>180</v>
      </c>
      <c r="B97" s="104"/>
      <c r="C97" s="105"/>
      <c r="D97" s="105"/>
      <c r="E97" s="106"/>
      <c r="F97" s="104"/>
      <c r="G97" s="105"/>
      <c r="H97" s="106"/>
      <c r="I97" s="104"/>
      <c r="J97" s="105"/>
      <c r="K97" s="106"/>
      <c r="L97" s="104"/>
      <c r="M97" s="105"/>
      <c r="N97" s="106"/>
      <c r="O97" s="107"/>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row>
    <row r="98" spans="1:63" s="94" customFormat="1" hidden="1" x14ac:dyDescent="0.45">
      <c r="A98" s="108" t="s">
        <v>182</v>
      </c>
      <c r="B98" s="109"/>
      <c r="C98" s="110" t="s">
        <v>41</v>
      </c>
      <c r="D98" s="111"/>
      <c r="E98" s="112"/>
      <c r="F98" s="111">
        <f t="shared" ref="F98:F99" si="23">$B98*D98*E98</f>
        <v>0</v>
      </c>
      <c r="G98" s="111"/>
      <c r="H98" s="112"/>
      <c r="I98" s="111">
        <f t="shared" ref="I98:I99" si="24">$B98*G98*H98</f>
        <v>0</v>
      </c>
      <c r="J98" s="111"/>
      <c r="K98" s="112"/>
      <c r="L98" s="111">
        <f t="shared" ref="L98:L99" si="25">$B98*J98*K98</f>
        <v>0</v>
      </c>
      <c r="M98" s="111"/>
      <c r="N98" s="112"/>
      <c r="O98" s="113">
        <f t="shared" ref="O98:O99" si="26">$B98*M98*N98</f>
        <v>0</v>
      </c>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c r="BA98" s="93"/>
      <c r="BB98" s="93"/>
      <c r="BC98" s="93"/>
      <c r="BD98" s="93"/>
      <c r="BE98" s="93"/>
      <c r="BF98" s="93"/>
      <c r="BG98" s="93"/>
      <c r="BH98" s="93"/>
      <c r="BI98" s="93"/>
      <c r="BJ98" s="93"/>
      <c r="BK98" s="93"/>
    </row>
    <row r="99" spans="1:63" s="94" customFormat="1" hidden="1" x14ac:dyDescent="0.45">
      <c r="A99" s="108" t="s">
        <v>124</v>
      </c>
      <c r="B99" s="109"/>
      <c r="C99" s="110" t="s">
        <v>41</v>
      </c>
      <c r="D99" s="111"/>
      <c r="E99" s="112"/>
      <c r="F99" s="111">
        <f t="shared" si="23"/>
        <v>0</v>
      </c>
      <c r="G99" s="111"/>
      <c r="H99" s="112"/>
      <c r="I99" s="111">
        <f t="shared" si="24"/>
        <v>0</v>
      </c>
      <c r="J99" s="111"/>
      <c r="K99" s="112"/>
      <c r="L99" s="111">
        <f t="shared" si="25"/>
        <v>0</v>
      </c>
      <c r="M99" s="111"/>
      <c r="N99" s="112"/>
      <c r="O99" s="113">
        <f t="shared" si="26"/>
        <v>0</v>
      </c>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93"/>
      <c r="BA99" s="93"/>
      <c r="BB99" s="93"/>
      <c r="BC99" s="93"/>
      <c r="BD99" s="93"/>
      <c r="BE99" s="93"/>
      <c r="BF99" s="93"/>
      <c r="BG99" s="93"/>
      <c r="BH99" s="93"/>
      <c r="BI99" s="93"/>
      <c r="BJ99" s="93"/>
      <c r="BK99" s="93"/>
    </row>
    <row r="100" spans="1:63" s="95" customFormat="1" hidden="1" x14ac:dyDescent="0.45">
      <c r="A100" s="114" t="s">
        <v>181</v>
      </c>
      <c r="B100" s="115"/>
      <c r="C100" s="116"/>
      <c r="D100" s="117"/>
      <c r="E100" s="118"/>
      <c r="F100" s="117">
        <f>SUM(F98:F99)</f>
        <v>0</v>
      </c>
      <c r="G100" s="117"/>
      <c r="H100" s="118"/>
      <c r="I100" s="117">
        <f>SUM(I98:I99)</f>
        <v>0</v>
      </c>
      <c r="J100" s="117"/>
      <c r="K100" s="118"/>
      <c r="L100" s="117">
        <f>SUM(L98:L99)</f>
        <v>0</v>
      </c>
      <c r="M100" s="117"/>
      <c r="N100" s="118"/>
      <c r="O100" s="119">
        <f>SUM(O98:O99)</f>
        <v>0</v>
      </c>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c r="BJ100" s="93"/>
      <c r="BK100" s="93"/>
    </row>
    <row r="101" spans="1:63" s="95" customFormat="1" ht="14.65" hidden="1" thickBot="1" x14ac:dyDescent="0.5">
      <c r="A101" s="120"/>
      <c r="B101" s="121"/>
      <c r="C101" s="122"/>
      <c r="D101" s="123"/>
      <c r="E101" s="124"/>
      <c r="F101" s="123"/>
      <c r="G101" s="123"/>
      <c r="H101" s="124"/>
      <c r="I101" s="123"/>
      <c r="J101" s="123"/>
      <c r="K101" s="124"/>
      <c r="L101" s="123"/>
      <c r="M101" s="123"/>
      <c r="N101" s="124"/>
      <c r="O101" s="125"/>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row>
    <row r="102" spans="1:63" s="20" customFormat="1" hidden="1" x14ac:dyDescent="0.45">
      <c r="A102" s="294" t="s">
        <v>7</v>
      </c>
      <c r="B102" s="295"/>
      <c r="C102" s="296"/>
      <c r="D102" s="296"/>
      <c r="E102" s="297"/>
      <c r="F102" s="298"/>
      <c r="G102" s="296"/>
      <c r="H102" s="297"/>
      <c r="I102" s="298"/>
      <c r="J102" s="299"/>
      <c r="K102" s="300"/>
      <c r="L102" s="298"/>
      <c r="M102" s="296"/>
      <c r="N102" s="297"/>
      <c r="O102" s="301"/>
    </row>
    <row r="103" spans="1:63" hidden="1" x14ac:dyDescent="0.45">
      <c r="A103" s="302" t="s">
        <v>151</v>
      </c>
      <c r="B103" s="303">
        <f>'TB Data'!C66</f>
        <v>0</v>
      </c>
      <c r="C103" s="304" t="s">
        <v>154</v>
      </c>
      <c r="D103" s="304">
        <f>'TB Data'!E51</f>
        <v>0</v>
      </c>
      <c r="E103" s="305">
        <f>'TB Data'!C51</f>
        <v>0</v>
      </c>
      <c r="F103" s="306">
        <f>$B103*D103*E103</f>
        <v>0</v>
      </c>
      <c r="G103" s="304">
        <f>'TB Data'!E51</f>
        <v>0</v>
      </c>
      <c r="H103" s="305">
        <f>'TB Data'!C51</f>
        <v>0</v>
      </c>
      <c r="I103" s="306">
        <f t="shared" ref="I103:I113" si="27">$B103*G103*H103</f>
        <v>0</v>
      </c>
      <c r="J103" s="307">
        <f>'TB Data'!E49</f>
        <v>0</v>
      </c>
      <c r="K103" s="308">
        <f>'TB Data'!C49</f>
        <v>0</v>
      </c>
      <c r="L103" s="306">
        <f t="shared" ref="L103:L113" si="28">$B103*J103*K103</f>
        <v>0</v>
      </c>
      <c r="M103" s="304">
        <f>'TB Data'!E50</f>
        <v>0</v>
      </c>
      <c r="N103" s="305">
        <f>'TB Data'!C50</f>
        <v>0</v>
      </c>
      <c r="O103" s="309">
        <f t="shared" si="22"/>
        <v>0</v>
      </c>
    </row>
    <row r="104" spans="1:63" hidden="1" x14ac:dyDescent="0.45">
      <c r="A104" s="302" t="s">
        <v>152</v>
      </c>
      <c r="B104" s="303">
        <f>'TB Data'!C55</f>
        <v>0</v>
      </c>
      <c r="C104" s="304" t="s">
        <v>72</v>
      </c>
      <c r="D104" s="304">
        <f>IF(('TB Data'!D45+'TB Data'!F45+'TB Data'!H45)&gt;0,('TB Data'!D45+'TB Data'!F45+'TB Data'!H45),7)</f>
        <v>7</v>
      </c>
      <c r="E104" s="305">
        <v>1</v>
      </c>
      <c r="F104" s="306">
        <f>$B104*D104*E104</f>
        <v>0</v>
      </c>
      <c r="G104" s="304">
        <f>IF(('TB Data'!D45+'TB Data'!F45+'TB Data'!H45)&gt;0,('TB Data'!D45+'TB Data'!F45+'TB Data'!H45),7)</f>
        <v>7</v>
      </c>
      <c r="H104" s="305">
        <v>1</v>
      </c>
      <c r="I104" s="306">
        <f t="shared" si="27"/>
        <v>0</v>
      </c>
      <c r="J104" s="304">
        <f>IF(('TB Data'!D43+'TB Data'!F43+'TB Data'!H43)&gt;0, ('TB Data'!D43+'TB Data'!F43+'TB Data'!H43), 10)</f>
        <v>10</v>
      </c>
      <c r="K104" s="305">
        <v>1</v>
      </c>
      <c r="L104" s="306">
        <f>$B104*J104*K104</f>
        <v>0</v>
      </c>
      <c r="M104" s="304">
        <f>IF(('TB Data'!D44+'TB Data'!F44+'TB Data'!H44)&gt;0,('TB Data'!D44+'TB Data'!F44+'TB Data'!H44),19)</f>
        <v>19</v>
      </c>
      <c r="N104" s="305">
        <v>1</v>
      </c>
      <c r="O104" s="309">
        <f>$B104*M104*N104</f>
        <v>0</v>
      </c>
    </row>
    <row r="105" spans="1:63" hidden="1" x14ac:dyDescent="0.45">
      <c r="A105" s="302" t="s">
        <v>153</v>
      </c>
      <c r="B105" s="303">
        <f>'TB Data'!C54</f>
        <v>0</v>
      </c>
      <c r="C105" s="304" t="s">
        <v>67</v>
      </c>
      <c r="D105" s="304">
        <f>IF(('TB Data'!D45+'TB Data'!F45+'TB Data'!H45)&gt;0,('TB Data'!D45+'TB Data'!F45+'TB Data'!H45),7)</f>
        <v>7</v>
      </c>
      <c r="E105" s="305">
        <v>1</v>
      </c>
      <c r="F105" s="306">
        <f>$B105*D105*E105</f>
        <v>0</v>
      </c>
      <c r="G105" s="304">
        <f>IF(('TB Data'!D45+'TB Data'!F45+'TB Data'!H45)&gt;0,('TB Data'!D45+'TB Data'!F45+'TB Data'!H45),7)</f>
        <v>7</v>
      </c>
      <c r="H105" s="305">
        <v>1</v>
      </c>
      <c r="I105" s="306">
        <f>$B105*G105*H105</f>
        <v>0</v>
      </c>
      <c r="J105" s="304">
        <f>IF(('TB Data'!D43+'TB Data'!F43+'TB Data'!H43)&gt;0, ('TB Data'!D43+'TB Data'!F43+'TB Data'!H43), 10)</f>
        <v>10</v>
      </c>
      <c r="K105" s="305">
        <v>1</v>
      </c>
      <c r="L105" s="306">
        <f>$B105*J105*K105</f>
        <v>0</v>
      </c>
      <c r="M105" s="304">
        <f>IF(('TB Data'!D44+'TB Data'!F44+'TB Data'!H44)&gt;0,('TB Data'!D44+'TB Data'!F44+'TB Data'!H44),19)</f>
        <v>19</v>
      </c>
      <c r="N105" s="305">
        <v>1</v>
      </c>
      <c r="O105" s="309">
        <f t="shared" si="22"/>
        <v>0</v>
      </c>
    </row>
    <row r="106" spans="1:63" hidden="1" x14ac:dyDescent="0.45">
      <c r="A106" s="302" t="s">
        <v>150</v>
      </c>
      <c r="B106" s="303"/>
      <c r="C106" s="304" t="s">
        <v>31</v>
      </c>
      <c r="D106" s="304"/>
      <c r="E106" s="305"/>
      <c r="F106" s="306">
        <f t="shared" ref="F106:F113" si="29">$B106*D106*E106</f>
        <v>0</v>
      </c>
      <c r="G106" s="304"/>
      <c r="H106" s="305"/>
      <c r="I106" s="306">
        <f t="shared" si="27"/>
        <v>0</v>
      </c>
      <c r="J106" s="304"/>
      <c r="K106" s="305"/>
      <c r="L106" s="306">
        <f t="shared" si="28"/>
        <v>0</v>
      </c>
      <c r="M106" s="304"/>
      <c r="N106" s="305"/>
      <c r="O106" s="309">
        <f t="shared" si="22"/>
        <v>0</v>
      </c>
    </row>
    <row r="107" spans="1:63" hidden="1" x14ac:dyDescent="0.45">
      <c r="A107" s="302" t="s">
        <v>27</v>
      </c>
      <c r="B107" s="303"/>
      <c r="C107" s="304" t="s">
        <v>41</v>
      </c>
      <c r="D107" s="304"/>
      <c r="E107" s="305"/>
      <c r="F107" s="306">
        <f t="shared" si="29"/>
        <v>0</v>
      </c>
      <c r="G107" s="304"/>
      <c r="H107" s="305"/>
      <c r="I107" s="306">
        <f t="shared" si="27"/>
        <v>0</v>
      </c>
      <c r="J107" s="304"/>
      <c r="K107" s="305"/>
      <c r="L107" s="306">
        <f t="shared" si="28"/>
        <v>0</v>
      </c>
      <c r="M107" s="304"/>
      <c r="N107" s="305"/>
      <c r="O107" s="309">
        <f t="shared" si="22"/>
        <v>0</v>
      </c>
    </row>
    <row r="108" spans="1:63" hidden="1" x14ac:dyDescent="0.45">
      <c r="A108" s="302" t="s">
        <v>41</v>
      </c>
      <c r="B108" s="303"/>
      <c r="C108" s="304" t="s">
        <v>41</v>
      </c>
      <c r="D108" s="304"/>
      <c r="E108" s="305"/>
      <c r="F108" s="306">
        <f t="shared" si="29"/>
        <v>0</v>
      </c>
      <c r="G108" s="304"/>
      <c r="H108" s="305"/>
      <c r="I108" s="306">
        <f t="shared" si="27"/>
        <v>0</v>
      </c>
      <c r="J108" s="304"/>
      <c r="K108" s="305"/>
      <c r="L108" s="306">
        <f t="shared" si="28"/>
        <v>0</v>
      </c>
      <c r="M108" s="304"/>
      <c r="N108" s="305"/>
      <c r="O108" s="309">
        <f t="shared" si="22"/>
        <v>0</v>
      </c>
    </row>
    <row r="109" spans="1:63" hidden="1" x14ac:dyDescent="0.45">
      <c r="A109" s="302" t="s">
        <v>41</v>
      </c>
      <c r="B109" s="303"/>
      <c r="C109" s="304" t="s">
        <v>41</v>
      </c>
      <c r="D109" s="304"/>
      <c r="E109" s="305"/>
      <c r="F109" s="306">
        <f t="shared" si="29"/>
        <v>0</v>
      </c>
      <c r="G109" s="304"/>
      <c r="H109" s="305"/>
      <c r="I109" s="306">
        <f t="shared" si="27"/>
        <v>0</v>
      </c>
      <c r="J109" s="304"/>
      <c r="K109" s="305"/>
      <c r="L109" s="306">
        <f t="shared" si="28"/>
        <v>0</v>
      </c>
      <c r="M109" s="304"/>
      <c r="N109" s="305"/>
      <c r="O109" s="309">
        <f t="shared" si="22"/>
        <v>0</v>
      </c>
    </row>
    <row r="110" spans="1:63" hidden="1" x14ac:dyDescent="0.45">
      <c r="A110" s="302" t="s">
        <v>41</v>
      </c>
      <c r="B110" s="303"/>
      <c r="C110" s="304" t="s">
        <v>41</v>
      </c>
      <c r="D110" s="304"/>
      <c r="E110" s="305"/>
      <c r="F110" s="306">
        <f t="shared" si="29"/>
        <v>0</v>
      </c>
      <c r="G110" s="304"/>
      <c r="H110" s="305"/>
      <c r="I110" s="306">
        <f t="shared" si="27"/>
        <v>0</v>
      </c>
      <c r="J110" s="304"/>
      <c r="K110" s="305"/>
      <c r="L110" s="306">
        <f t="shared" si="28"/>
        <v>0</v>
      </c>
      <c r="M110" s="304"/>
      <c r="N110" s="305"/>
      <c r="O110" s="309">
        <f t="shared" si="22"/>
        <v>0</v>
      </c>
    </row>
    <row r="111" spans="1:63" hidden="1" x14ac:dyDescent="0.45">
      <c r="A111" s="302" t="s">
        <v>41</v>
      </c>
      <c r="B111" s="303"/>
      <c r="C111" s="304" t="s">
        <v>41</v>
      </c>
      <c r="D111" s="304"/>
      <c r="E111" s="305"/>
      <c r="F111" s="306">
        <f t="shared" si="29"/>
        <v>0</v>
      </c>
      <c r="G111" s="304"/>
      <c r="H111" s="305"/>
      <c r="I111" s="306">
        <f t="shared" si="27"/>
        <v>0</v>
      </c>
      <c r="J111" s="304"/>
      <c r="K111" s="305"/>
      <c r="L111" s="306">
        <f t="shared" si="28"/>
        <v>0</v>
      </c>
      <c r="M111" s="304"/>
      <c r="N111" s="305"/>
      <c r="O111" s="309">
        <f t="shared" si="22"/>
        <v>0</v>
      </c>
    </row>
    <row r="112" spans="1:63" hidden="1" x14ac:dyDescent="0.45">
      <c r="A112" s="302" t="s">
        <v>41</v>
      </c>
      <c r="B112" s="303"/>
      <c r="C112" s="304" t="s">
        <v>41</v>
      </c>
      <c r="D112" s="304"/>
      <c r="E112" s="305"/>
      <c r="F112" s="306">
        <f t="shared" si="29"/>
        <v>0</v>
      </c>
      <c r="G112" s="304"/>
      <c r="H112" s="305"/>
      <c r="I112" s="306">
        <f t="shared" si="27"/>
        <v>0</v>
      </c>
      <c r="J112" s="304"/>
      <c r="K112" s="305"/>
      <c r="L112" s="306">
        <f t="shared" si="28"/>
        <v>0</v>
      </c>
      <c r="M112" s="304"/>
      <c r="N112" s="305"/>
      <c r="O112" s="309">
        <f t="shared" si="22"/>
        <v>0</v>
      </c>
    </row>
    <row r="113" spans="1:15" hidden="1" x14ac:dyDescent="0.45">
      <c r="A113" s="302" t="s">
        <v>41</v>
      </c>
      <c r="B113" s="303"/>
      <c r="C113" s="304" t="s">
        <v>41</v>
      </c>
      <c r="D113" s="304"/>
      <c r="E113" s="305"/>
      <c r="F113" s="306">
        <f t="shared" si="29"/>
        <v>0</v>
      </c>
      <c r="G113" s="304"/>
      <c r="H113" s="305"/>
      <c r="I113" s="306">
        <f t="shared" si="27"/>
        <v>0</v>
      </c>
      <c r="J113" s="304"/>
      <c r="K113" s="305"/>
      <c r="L113" s="306">
        <f t="shared" si="28"/>
        <v>0</v>
      </c>
      <c r="M113" s="304"/>
      <c r="N113" s="305"/>
      <c r="O113" s="309">
        <f t="shared" si="22"/>
        <v>0</v>
      </c>
    </row>
    <row r="114" spans="1:15" s="20" customFormat="1" ht="14.65" hidden="1" thickBot="1" x14ac:dyDescent="0.5">
      <c r="A114" s="310" t="s">
        <v>77</v>
      </c>
      <c r="B114" s="311"/>
      <c r="C114" s="312"/>
      <c r="D114" s="312"/>
      <c r="E114" s="313"/>
      <c r="F114" s="314">
        <f>SUM(F103:F113)</f>
        <v>0</v>
      </c>
      <c r="G114" s="312"/>
      <c r="H114" s="313"/>
      <c r="I114" s="314">
        <f>SUM(I103:I113)</f>
        <v>0</v>
      </c>
      <c r="J114" s="315"/>
      <c r="K114" s="316"/>
      <c r="L114" s="314">
        <f>SUM(L103:L113)</f>
        <v>0</v>
      </c>
      <c r="M114" s="312"/>
      <c r="N114" s="313"/>
      <c r="O114" s="317">
        <f>SUM(O103:O113)</f>
        <v>0</v>
      </c>
    </row>
    <row r="115" spans="1:15" x14ac:dyDescent="0.45">
      <c r="A115" s="318"/>
      <c r="B115" s="319"/>
      <c r="C115" s="299"/>
      <c r="D115" s="299"/>
      <c r="E115" s="300"/>
      <c r="F115" s="320"/>
      <c r="G115" s="299"/>
      <c r="H115" s="300"/>
      <c r="I115" s="320"/>
      <c r="J115" s="299"/>
      <c r="K115" s="300"/>
      <c r="L115" s="320"/>
      <c r="M115" s="299"/>
      <c r="N115" s="300"/>
      <c r="O115" s="321"/>
    </row>
    <row r="116" spans="1:15" s="20" customFormat="1" ht="14.65" thickBot="1" x14ac:dyDescent="0.5">
      <c r="A116" s="310" t="s">
        <v>6</v>
      </c>
      <c r="B116" s="311"/>
      <c r="C116" s="312"/>
      <c r="D116" s="322"/>
      <c r="E116" s="322"/>
      <c r="F116" s="323">
        <f>F114+F25+F90+F62+F95+F100</f>
        <v>613.55910000000006</v>
      </c>
      <c r="G116" s="324"/>
      <c r="H116" s="324"/>
      <c r="I116" s="323">
        <f>I114+I25+I90+I62+I95+I100</f>
        <v>641.76910000000009</v>
      </c>
      <c r="J116" s="324"/>
      <c r="K116" s="324"/>
      <c r="L116" s="323">
        <f>L114+L25+L90+L62+L95+L100</f>
        <v>70.28</v>
      </c>
      <c r="M116" s="324"/>
      <c r="N116" s="324"/>
      <c r="O116" s="323">
        <f>O114+O25+O90+O62+O95+O100</f>
        <v>140.56</v>
      </c>
    </row>
  </sheetData>
  <mergeCells count="7">
    <mergeCell ref="M3:O3"/>
    <mergeCell ref="A3:B3"/>
    <mergeCell ref="A4:A5"/>
    <mergeCell ref="B4:B5"/>
    <mergeCell ref="D3:F3"/>
    <mergeCell ref="G3:I3"/>
    <mergeCell ref="J3:L3"/>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 for Inputs</vt:lpstr>
      <vt:lpstr>TB Data</vt:lpstr>
      <vt:lpstr>Type</vt:lpstr>
      <vt:lpstr>cost per patient</vt:lpstr>
    </vt:vector>
  </TitlesOfParts>
  <Company>Swiss TPH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Aastha Gupta</dc:creator>
  <cp:lastModifiedBy>Jessica Wiggs</cp:lastModifiedBy>
  <dcterms:created xsi:type="dcterms:W3CDTF">2022-08-15T13:10:03Z</dcterms:created>
  <dcterms:modified xsi:type="dcterms:W3CDTF">2024-03-20T15:16:36Z</dcterms:modified>
</cp:coreProperties>
</file>